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\Desktop\"/>
    </mc:Choice>
  </mc:AlternateContent>
  <xr:revisionPtr revIDLastSave="0" documentId="8_{D1EFDCCD-90FB-4558-B871-1F4113FF213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Bilans" sheetId="7" r:id="rId1"/>
    <sheet name="RZiS" sheetId="9" r:id="rId2"/>
    <sheet name="Zestawienie zmian" sheetId="10" r:id="rId3"/>
    <sheet name="Informacja dodatkowa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0" l="1"/>
  <c r="E8" i="10"/>
  <c r="C7" i="10"/>
  <c r="C6" i="10"/>
  <c r="C5" i="10"/>
  <c r="C4" i="10"/>
  <c r="C54" i="9"/>
  <c r="E8" i="9"/>
  <c r="C7" i="9"/>
  <c r="C6" i="9"/>
  <c r="C5" i="9"/>
  <c r="C4" i="9"/>
  <c r="E57" i="7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<sst xmlns="http://schemas.openxmlformats.org/spreadsheetml/2006/main" count="395" uniqueCount="315">
  <si>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</si>
  <si>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</si>
  <si>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</si>
  <si>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</si>
  <si>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</si>
  <si>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</si>
  <si>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</si>
  <si>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</si>
  <si>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</si>
  <si>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</si>
  <si>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31.12.2022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</si>
  <si>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</si>
  <si>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</si>
  <si>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</si>
  <si>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</si>
  <si>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</si>
  <si>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</si>
  <si>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</si>
  <si>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</si>
  <si>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</si>
  <si>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</si>
  <si>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</si>
  <si>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</si>
  <si>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2023.03.20</t>
  </si>
  <si>
    <t>Jednostka: sp08</t>
  </si>
  <si>
    <t>Szkoła Podstawowa Nr 8 im. Świętego Kazimierza Królewicza w Białymstoku</t>
  </si>
  <si>
    <t>Miasto Białystok</t>
  </si>
  <si>
    <t>ul. Jesienna 8</t>
  </si>
  <si>
    <t>15-151 Białystok</t>
  </si>
  <si>
    <t>000735285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</si>
  <si>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</si>
  <si>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</si>
  <si>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</si>
  <si>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</si>
  <si>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</si>
  <si>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</si>
  <si>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</si>
  <si>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</si>
  <si>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</si>
  <si>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</si>
  <si>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</si>
  <si>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</si>
  <si>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</si>
  <si>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</si>
  <si>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</si>
  <si>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</si>
  <si>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</si>
  <si>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</si>
  <si>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</si>
  <si>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</si>
  <si>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</si>
  <si>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</si>
  <si>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</si>
  <si>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</si>
  <si>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</si>
  <si>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</si>
  <si>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</si>
  <si>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</si>
  <si>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</si>
  <si>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</si>
  <si>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</si>
  <si>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</si>
  <si>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</si>
  <si>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</si>
  <si>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</si>
  <si>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</si>
  <si>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</si>
  <si>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</si>
  <si>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</si>
  <si>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</si>
  <si>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</si>
  <si>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</si>
  <si>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</si>
  <si>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</si>
  <si>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</si>
  <si>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</si>
  <si>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</si>
  <si>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</si>
  <si>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</si>
  <si>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</si>
  <si>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</si>
  <si>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</si>
  <si>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</si>
  <si>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</si>
  <si>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</si>
  <si>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</si>
  <si>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</si>
  <si>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</si>
  <si>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</si>
  <si>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</si>
  <si>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</si>
  <si>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</si>
  <si>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Stan na koniec roku poprzedniego</t>
  </si>
  <si>
    <t>Stan na koniec roku bieżącego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</si>
  <si>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</si>
  <si>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</si>
  <si>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</si>
  <si>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</si>
  <si>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</si>
  <si>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</si>
  <si>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</si>
  <si>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</si>
  <si>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</si>
  <si>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</si>
  <si>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</si>
  <si>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</si>
  <si>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</si>
  <si>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</si>
  <si>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</si>
  <si>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</si>
  <si>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</si>
  <si>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</si>
  <si>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</si>
  <si>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</si>
  <si>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</si>
  <si>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</si>
  <si>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</si>
  <si>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</si>
  <si>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</si>
  <si>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</si>
  <si>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</si>
  <si>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</si>
  <si>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</si>
  <si>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</si>
  <si>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</si>
  <si>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</si>
  <si>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</si>
  <si>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</si>
  <si>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</si>
  <si>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</si>
  <si>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</si>
  <si>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</si>
  <si>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Informacje uzupełniające istotne dla oceny rzetelności i przejrzystości sytuacji finansowej: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</si>
  <si>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</si>
  <si>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</si>
  <si>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</si>
  <si>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</si>
  <si>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</si>
  <si>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</si>
  <si>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</si>
  <si>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</si>
  <si>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</si>
  <si>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</si>
  <si>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</si>
  <si>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</si>
  <si>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</si>
  <si>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</si>
  <si>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</si>
  <si>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</si>
  <si>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</si>
  <si>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</si>
  <si>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</si>
  <si>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</si>
  <si>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</si>
  <si>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</si>
  <si>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</si>
  <si>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</si>
  <si>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3. Nadwyżka środków obrotowych</t>
  </si>
  <si>
    <t>IV. Fundusz (II+,-III)</t>
  </si>
  <si>
    <t>INFORMACJA DODATKOWA</t>
  </si>
  <si>
    <t>I.</t>
  </si>
  <si>
    <t>Wprowadzenie do sprawozdania finansowego, obejmuje w szczególności:</t>
  </si>
  <si>
    <t>1.</t>
  </si>
  <si>
    <t>nazwę jednostki</t>
  </si>
  <si>
    <t>Szkoła Podstawowa Nr 8 im. Świętego Kazimierza Królewicza  w Białymstoku</t>
  </si>
  <si>
    <t>siedzibę jednostki</t>
  </si>
  <si>
    <t>ul. Jesienna 8, 15-151 Białystok</t>
  </si>
  <si>
    <t>adres jednostki</t>
  </si>
  <si>
    <t>podstawowy przedmiot działalności jednostki</t>
  </si>
  <si>
    <t>Edukacja i wychowanie</t>
  </si>
  <si>
    <t>2.</t>
  </si>
  <si>
    <t>wskazanie okresu objętego sprawozdaniem</t>
  </si>
  <si>
    <t>Sprawozdanie za okres od 01.01.2022 do 31.12.2022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</si>
  <si>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</si>
  <si>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</si>
  <si>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</si>
  <si>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</si>
  <si>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• Rokiem obrotowym jest okres 12 miesięcy od 1 stycznia do 31 grudnia każdego roku obrotowego. Okresami sprawozdawczymi są poszczególne miesiące, kwartały, półrocza w roku obrotowym i koniec roku.</t>
  </si>
  <si>
    <t>• Zakładowy plan kont ustala: wykaz kont księgi głównej, przyjęte zasady klasyfikacji zdarzeń, zasady prowadzenia kont pomocniczych oraz ich powiązania z kontami księgi głównej – Zarządzenie nr 5/2022 Dyrektora Szkoły Podstawowej nr 8.  Księgi rachunkowe prowadzone są przy zastosowaniu technik komputerowych, zbiory ksiąg rachunkowych podlegają ochronie.</t>
  </si>
  <si>
    <t>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Jednostka dokonuje odpisów amortyzacyjnych środków trwałych jednorazowo na koniec roku budżetowego, z tym że suma odpisów amortyzacyjnych dla środków trwałych wprowadzonych do ewidencji w ciągu roku ustalona jest w proporcji do okresu używania w danym roku. Rozpoczęcie amortyzacji środków trwałych następuje od pierwszego miesiąca następującego po miesiącu, w którym środek trwały przyjęto do używania, do końca miesiąca, w którym następuje zrównanie sumy odpisów amortyzacyjnych z wartością początkową lub w którym postawiono je w stan likwidacji, zbyto lub stwierdzono ich niedobór.</t>
  </si>
  <si>
    <t>Środki trwałe w budowie wycenia się na dzień bilansowy w wysokości kosztów pozostających w bezpośrednim związku z ich nabyciem.</t>
  </si>
  <si>
    <t>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</si>
  <si>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</si>
  <si>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</si>
  <si>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</si>
  <si>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</si>
  <si>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</si>
  <si>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</si>
  <si>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</si>
  <si>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Konto</t>
  </si>
  <si>
    <t>Nazwa</t>
  </si>
  <si>
    <t>BO</t>
  </si>
  <si>
    <t>zwiększenia</t>
  </si>
  <si>
    <t>zmniejszenia</t>
  </si>
  <si>
    <t>BZ</t>
  </si>
  <si>
    <t>Środki trwałe</t>
  </si>
  <si>
    <t>109 820,00</t>
  </si>
  <si>
    <t>12 216 925,87</t>
  </si>
  <si>
    <t>Pozostałe środki trwałe</t>
  </si>
  <si>
    <t>942 589,41</t>
  </si>
  <si>
    <t>324 099,00</t>
  </si>
  <si>
    <t>1 266 688,41</t>
  </si>
  <si>
    <t>Zbiory biblioteczne</t>
  </si>
  <si>
    <t>206 527,46</t>
  </si>
  <si>
    <t>40 759,73</t>
  </si>
  <si>
    <t>22 444,59</t>
  </si>
  <si>
    <t>224 842,60</t>
  </si>
  <si>
    <t>Dobra kultury</t>
  </si>
  <si>
    <t>Wartości niematerialne i prawne</t>
  </si>
  <si>
    <t>20 526,96</t>
  </si>
  <si>
    <t>5 549,76</t>
  </si>
  <si>
    <t>26 076,72</t>
  </si>
  <si>
    <t>Inwestycje rozpoczęte</t>
  </si>
  <si>
    <t>Umorzenie środków trwałych oraz wartości</t>
  </si>
  <si>
    <t>niematerialnych i prawnych</t>
  </si>
  <si>
    <t>2 423 019,25</t>
  </si>
  <si>
    <t>304 454,99</t>
  </si>
  <si>
    <t>2 727 474,24</t>
  </si>
  <si>
    <t>Umorzenie pozostałych środków trwałych oraz wartości niematerialnych i prawnych</t>
  </si>
  <si>
    <t>370 408,49</t>
  </si>
  <si>
    <t>1 517 607,73</t>
  </si>
  <si>
    <t>1.2.</t>
  </si>
  <si>
    <t>aktualną wartość rynkową środków trwałych, w tym dóbr kultury – o ile jednostka dysponuje takimi informacjami</t>
  </si>
  <si>
    <r>
      <t> </t>
    </r>
    <r>
      <rPr>
        <sz val="11"/>
        <color rgb="FF000000"/>
        <rFont val="Times New Roman"/>
        <family val="1"/>
        <charset val="238"/>
      </rPr>
      <t>brak</t>
    </r>
  </si>
  <si>
    <t>1.3.</t>
  </si>
  <si>
    <t>kwotę dokonanych w trakcie roku obrotowego odpisów aktualizujących wartość aktywów trwałych odrębnie dla długoterminowych aktywów niefinansowych oraz długoterminowych aktywów finansowych</t>
  </si>
  <si>
    <r>
      <t> </t>
    </r>
    <r>
      <rPr>
        <sz val="11"/>
        <color rgb="FF000000"/>
        <rFont val="Times New Roman"/>
        <family val="1"/>
        <charset val="238"/>
      </rPr>
      <t xml:space="preserve"> brak</t>
    </r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</si>
  <si>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</si>
  <si>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</si>
  <si>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</si>
  <si>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</si>
  <si>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</si>
  <si>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</si>
  <si>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</si>
  <si>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</si>
  <si>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Lp.</t>
  </si>
  <si>
    <t>Rodzaj należności</t>
  </si>
  <si>
    <t>Stan na początek roku obrotowego</t>
  </si>
  <si>
    <t>zmiany w ciągu roku obrotowego</t>
  </si>
  <si>
    <t>Stan na koniec roku obrotowego</t>
  </si>
  <si>
    <t>wykorzystanie</t>
  </si>
  <si>
    <t>rozwiązanie</t>
  </si>
  <si>
    <t>Należnosci jednostek i samorządowych zakładów budżetowych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</si>
  <si>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</si>
  <si>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</si>
  <si>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</si>
  <si>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</si>
  <si>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</si>
  <si>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</si>
  <si>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Należności finansowe budżetu z tytułu udzielonych pożyczek wskazanych w bilansie z wykonania budżetu</t>
  </si>
  <si>
    <t>RAZEM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</si>
  <si>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</si>
  <si>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</si>
  <si>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</si>
  <si>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</si>
  <si>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</si>
  <si>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</si>
  <si>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</si>
  <si>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</si>
  <si>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</si>
  <si>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</si>
  <si>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</si>
  <si>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</si>
  <si>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</si>
  <si>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</si>
  <si>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</si>
  <si>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</si>
  <si>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</si>
  <si>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</si>
  <si>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 xml:space="preserve">rozliczenia czynne – 66,13zł. - VAT do odliczenia w I/2023                                                                                 </t>
  </si>
  <si>
    <t>rozliczenia bierne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</si>
  <si>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</si>
  <si>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</si>
  <si>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</si>
  <si>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</si>
  <si>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Wyszczególnienie</t>
  </si>
  <si>
    <t>Kwota</t>
  </si>
  <si>
    <t>Wynagrodzenia</t>
  </si>
  <si>
    <t>5 410 523,58</t>
  </si>
  <si>
    <t>Dodatkowe wynagrodzenia roczne</t>
  </si>
  <si>
    <t>398 721,20</t>
  </si>
  <si>
    <t>Odprawy emerytalne i rentowe</t>
  </si>
  <si>
    <t>113 844,06</t>
  </si>
  <si>
    <t>Nagrody jubileuszowe</t>
  </si>
  <si>
    <t>109 050,22</t>
  </si>
  <si>
    <t>Ekwiwalent za urlop</t>
  </si>
  <si>
    <t>4 761,20</t>
  </si>
  <si>
    <t>Inne (wypłaty z paragrafu 3020, dofinansowanie do szkoleń, badania okresowe, świadczenia z ZFŚS)</t>
  </si>
  <si>
    <t>458 271,50</t>
  </si>
  <si>
    <t>6 495 171,76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</si>
  <si>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</si>
  <si>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</si>
  <si>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</si>
  <si>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</si>
  <si>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</si>
  <si>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</si>
  <si>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</si>
  <si>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</si>
  <si>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</si>
  <si>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</si>
  <si>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</si>
  <si>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011</t>
  </si>
  <si>
    <t>013</t>
  </si>
  <si>
    <t>014</t>
  </si>
  <si>
    <t>016</t>
  </si>
  <si>
    <t>020</t>
  </si>
  <si>
    <t>080</t>
  </si>
  <si>
    <t>071</t>
  </si>
  <si>
    <t>072</t>
  </si>
  <si>
    <t>1.1</t>
  </si>
  <si>
    <t>1.2</t>
  </si>
  <si>
    <t>1.2.1</t>
  </si>
  <si>
    <t>1.2.2</t>
  </si>
  <si>
    <t>1.2.3</t>
  </si>
  <si>
    <t>1.2.4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</si>
</sst>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rgb="FF2E2014"/>
      <name val="Calibri"/>
      <family val="2"/>
      <charset val="238"/>
    </font>
    <font>
      <sz val="10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b/>
      <i/>
      <sz val="11"/>
      <color rgb="FF2E20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3" borderId="0" xfId="0" applyFont="1" applyFill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4" fontId="7" fillId="4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4" fontId="7" fillId="2" borderId="0" xfId="0" applyNumberFormat="1" applyFont="1" applyFill="1" applyAlignment="1">
      <alignment horizontal="right" vertical="center" wrapText="1"/>
    </xf>
    <xf numFmtId="4" fontId="7" fillId="2" borderId="0" xfId="0" applyNumberFormat="1" applyFont="1" applyFill="1" applyAlignment="1">
      <alignment horizontal="right" vertical="center" shrinkToFi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12" xfId="0" applyBorder="1" applyAlignment="1">
      <alignment shrinkToFit="1"/>
    </xf>
    <xf numFmtId="0" fontId="0" fillId="0" borderId="0" xfId="0" applyAlignment="1">
      <alignment shrinkToFit="1"/>
    </xf>
    <xf numFmtId="0" fontId="14" fillId="0" borderId="24" xfId="0" applyFont="1" applyBorder="1"/>
    <xf numFmtId="0" fontId="0" fillId="0" borderId="26" xfId="0" applyBorder="1"/>
    <xf numFmtId="0" fontId="0" fillId="0" borderId="25" xfId="0" applyBorder="1"/>
    <xf numFmtId="0" fontId="16" fillId="0" borderId="2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28" xfId="0" applyBorder="1"/>
    <xf numFmtId="0" fontId="6" fillId="0" borderId="25" xfId="0" applyFont="1" applyBorder="1" applyAlignment="1">
      <alignment vertical="center"/>
    </xf>
    <xf numFmtId="4" fontId="6" fillId="0" borderId="25" xfId="0" applyNumberFormat="1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14" fillId="0" borderId="25" xfId="0" applyFont="1" applyBorder="1" applyAlignment="1">
      <alignment vertical="center"/>
    </xf>
    <xf numFmtId="0" fontId="6" fillId="0" borderId="28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9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vertical="center" wrapText="1"/>
    </xf>
    <xf numFmtId="0" fontId="26" fillId="0" borderId="25" xfId="0" applyFont="1" applyBorder="1" applyAlignment="1">
      <alignment horizontal="right" vertical="center"/>
    </xf>
    <xf numFmtId="0" fontId="26" fillId="0" borderId="25" xfId="0" applyFont="1" applyBorder="1" applyAlignment="1">
      <alignment vertical="center"/>
    </xf>
    <xf numFmtId="0" fontId="26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right" vertical="center"/>
    </xf>
    <xf numFmtId="0" fontId="26" fillId="0" borderId="28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2" xfId="0" applyFont="1" applyBorder="1" applyAlignment="1">
      <alignment horizontal="right" vertical="center"/>
    </xf>
    <xf numFmtId="0" fontId="28" fillId="0" borderId="25" xfId="0" applyFont="1" applyBorder="1" applyAlignment="1">
      <alignment horizontal="center" vertical="center"/>
    </xf>
    <xf numFmtId="0" fontId="28" fillId="0" borderId="25" xfId="0" applyFont="1" applyBorder="1" applyAlignment="1">
      <alignment vertical="center"/>
    </xf>
    <xf numFmtId="0" fontId="28" fillId="0" borderId="25" xfId="0" applyFont="1" applyBorder="1" applyAlignment="1">
      <alignment horizontal="right" vertical="center"/>
    </xf>
    <xf numFmtId="0" fontId="28" fillId="0" borderId="25" xfId="0" applyFont="1" applyBorder="1" applyAlignment="1">
      <alignment vertical="center" wrapText="1"/>
    </xf>
    <xf numFmtId="0" fontId="28" fillId="0" borderId="23" xfId="0" applyFont="1" applyBorder="1" applyAlignment="1">
      <alignment horizontal="right" vertical="center"/>
    </xf>
    <xf numFmtId="0" fontId="28" fillId="0" borderId="22" xfId="0" applyFont="1" applyBorder="1" applyAlignment="1">
      <alignment horizontal="right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21" xfId="0" applyFont="1" applyBorder="1"/>
    <xf numFmtId="0" fontId="14" fillId="0" borderId="22" xfId="0" applyFont="1" applyBorder="1"/>
    <xf numFmtId="0" fontId="14" fillId="0" borderId="23" xfId="0" applyFont="1" applyBorder="1"/>
    <xf numFmtId="0" fontId="16" fillId="0" borderId="21" xfId="0" applyFont="1" applyBorder="1" applyAlignment="1">
      <alignment vertical="center" wrapText="1"/>
    </xf>
    <xf numFmtId="0" fontId="16" fillId="0" borderId="22" xfId="0" applyFont="1" applyBorder="1" applyAlignment="1">
      <alignment vertical="center" wrapText="1"/>
    </xf>
    <xf numFmtId="0" fontId="16" fillId="0" borderId="23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1" fillId="0" borderId="21" xfId="0" applyFont="1" applyBorder="1" applyAlignment="1">
      <alignment horizontal="right" vertical="center" wrapText="1"/>
    </xf>
    <xf numFmtId="0" fontId="21" fillId="0" borderId="22" xfId="0" applyFont="1" applyBorder="1" applyAlignment="1">
      <alignment horizontal="right" vertical="center" wrapText="1"/>
    </xf>
    <xf numFmtId="0" fontId="21" fillId="0" borderId="23" xfId="0" applyFont="1" applyBorder="1" applyAlignment="1">
      <alignment horizontal="right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0" fontId="22" fillId="0" borderId="33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2" fillId="0" borderId="34" xfId="0" applyFont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justify" vertical="center" wrapText="1"/>
    </xf>
    <xf numFmtId="0" fontId="17" fillId="0" borderId="22" xfId="0" applyFont="1" applyBorder="1" applyAlignment="1">
      <alignment horizontal="justify" vertical="center" wrapText="1"/>
    </xf>
    <xf numFmtId="0" fontId="17" fillId="0" borderId="23" xfId="0" applyFont="1" applyBorder="1" applyAlignment="1">
      <alignment horizontal="justify" vertical="center" wrapText="1"/>
    </xf>
    <xf numFmtId="0" fontId="23" fillId="0" borderId="21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3" fillId="0" borderId="23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7" fillId="0" borderId="21" xfId="0" applyFont="1" applyBorder="1" applyAlignment="1">
      <alignment vertical="center" wrapText="1"/>
    </xf>
    <xf numFmtId="0" fontId="27" fillId="0" borderId="22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9" fillId="0" borderId="21" xfId="0" applyFont="1" applyBorder="1" applyAlignment="1">
      <alignment vertical="center" wrapText="1"/>
    </xf>
    <xf numFmtId="0" fontId="29" fillId="0" borderId="22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14" fillId="0" borderId="21" xfId="0" applyFont="1" applyBorder="1" applyAlignment="1">
      <alignment wrapText="1"/>
    </xf>
    <xf numFmtId="0" fontId="14" fillId="0" borderId="22" xfId="0" applyFont="1" applyBorder="1" applyAlignment="1">
      <alignment wrapText="1"/>
    </xf>
    <xf numFmtId="0" fontId="14" fillId="0" borderId="23" xfId="0" applyFont="1" applyBorder="1" applyAlignment="1">
      <alignment wrapText="1"/>
    </xf>
    <xf numFmtId="0" fontId="14" fillId="0" borderId="0" xfId="0" applyFont="1" applyAlignment="1">
      <alignment vertical="center"/>
    </xf>
    <xf numFmtId="0" fontId="17" fillId="0" borderId="24" xfId="0" applyNumberFormat="1" applyFont="1" applyBorder="1" applyAlignment="1">
      <alignment horizontal="center" vertical="center" wrapText="1"/>
    </xf>
    <xf numFmtId="2" fontId="17" fillId="0" borderId="24" xfId="0" applyNumberFormat="1" applyFont="1" applyBorder="1" applyAlignment="1">
      <alignment horizontal="center" vertical="center" wrapText="1"/>
    </xf>
    <xf numFmtId="2" fontId="18" fillId="0" borderId="24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26" fillId="0" borderId="25" xfId="0" applyNumberFormat="1" applyFont="1" applyBorder="1" applyAlignment="1">
      <alignment horizontal="center" vertical="center"/>
    </xf>
  </cellXfs>
  <cellStyles count="1">
    <cellStyle name="Normalny" xfId="0" builtinId="0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ACF1-8426-4A32-8C34-8EDD3F9D6809}">
  <sheetPr>
    <pageSetUpPr fitToPage="1"/>
  </sheetPr>
  <dimension ref="A1:V92"/>
  <sheetViews>
    <sheetView showGridLines="0" workbookViewId="0">
      <selection activeCell="AB12" sqref="AB12"/>
    </sheetView>
  </sheetViews>
  <sheetFormatPr defaultColWidth="9.140625" defaultRowHeight="15" x14ac:dyDescent="0.25"/>
  <cols>
    <col min="1" max="3" width="0.7109375" style="15" customWidth="1"/>
    <col min="4" max="5" width="21.42578125" style="15" customWidth="1"/>
    <col min="6" max="6" width="12.42578125" style="15" customWidth="1"/>
    <col min="7" max="7" width="12" style="15" customWidth="1"/>
    <col min="8" max="8" width="0.85546875" style="15" customWidth="1"/>
    <col min="9" max="11" width="0.7109375" style="15" customWidth="1"/>
    <col min="12" max="12" width="20" style="15" customWidth="1"/>
    <col min="13" max="13" width="22.85546875" style="15" customWidth="1"/>
    <col min="14" max="14" width="12.42578125" style="15" customWidth="1"/>
    <col min="15" max="15" width="12" style="15" customWidth="1"/>
    <col min="16" max="21" width="9.140625" style="15" hidden="1" customWidth="1"/>
    <col min="22" max="16384" width="9.140625" style="15"/>
  </cols>
  <sheetData>
    <row r="1" spans="1:22" ht="15" customHeight="1" x14ac:dyDescent="0.25"/>
    <row r="2" spans="1:22" ht="15" customHeight="1" x14ac:dyDescent="0.25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18" t="s">
        <v>0</v>
      </c>
      <c r="Q2" s="17" t="s">
        <v>0</v>
      </c>
      <c r="R2" s="17" t="s">
        <v>0</v>
      </c>
      <c r="S2" s="17" t="s">
        <v>0</v>
      </c>
      <c r="T2" s="17" t="s">
        <v>0</v>
      </c>
      <c r="U2" s="17" t="s">
        <v>0</v>
      </c>
    </row>
    <row r="3" spans="1:22" ht="15.75" customHeight="1" x14ac:dyDescent="0.25">
      <c r="A3" s="51" t="s">
        <v>1</v>
      </c>
      <c r="B3" s="46"/>
      <c r="C3" s="46"/>
      <c r="D3" s="46"/>
      <c r="E3" s="47"/>
      <c r="F3" s="52" t="s">
        <v>2</v>
      </c>
      <c r="G3" s="53"/>
      <c r="H3" s="53"/>
      <c r="I3" s="53"/>
      <c r="J3" s="53"/>
      <c r="K3" s="53"/>
      <c r="L3" s="54"/>
      <c r="M3" s="51" t="s">
        <v>3</v>
      </c>
      <c r="N3" s="46"/>
      <c r="O3" s="47"/>
      <c r="P3" s="17" t="b">
        <v>0</v>
      </c>
    </row>
    <row r="4" spans="1:22" ht="22.5" customHeight="1" x14ac:dyDescent="0.25">
      <c r="A4" s="42" t="s">
        <v>25</v>
      </c>
      <c r="B4" s="43"/>
      <c r="C4" s="43"/>
      <c r="D4" s="43"/>
      <c r="E4" s="44"/>
      <c r="F4" s="55" t="s">
        <v>4</v>
      </c>
      <c r="G4" s="56"/>
      <c r="H4" s="56"/>
      <c r="I4" s="56"/>
      <c r="J4" s="56"/>
      <c r="K4" s="56"/>
      <c r="L4" s="57"/>
      <c r="M4" s="42" t="s">
        <v>26</v>
      </c>
      <c r="N4" s="43"/>
      <c r="O4" s="44"/>
    </row>
    <row r="5" spans="1:22" ht="15" customHeight="1" x14ac:dyDescent="0.25">
      <c r="A5" s="42" t="s">
        <v>27</v>
      </c>
      <c r="B5" s="43"/>
      <c r="C5" s="43"/>
      <c r="D5" s="43"/>
      <c r="E5" s="44"/>
      <c r="F5" s="55" t="s">
        <v>5</v>
      </c>
      <c r="G5" s="56"/>
      <c r="H5" s="56"/>
      <c r="I5" s="56"/>
      <c r="J5" s="56"/>
      <c r="K5" s="56"/>
      <c r="L5" s="57"/>
      <c r="M5" s="14"/>
      <c r="N5" s="13"/>
      <c r="O5" s="12"/>
    </row>
    <row r="6" spans="1:22" ht="15" customHeight="1" x14ac:dyDescent="0.25">
      <c r="A6" s="42" t="s">
        <v>28</v>
      </c>
      <c r="B6" s="43"/>
      <c r="C6" s="43"/>
      <c r="D6" s="43"/>
      <c r="E6" s="44"/>
      <c r="F6" s="55" t="s">
        <v>6</v>
      </c>
      <c r="G6" s="56"/>
      <c r="H6" s="56"/>
      <c r="I6" s="56"/>
      <c r="J6" s="56"/>
      <c r="K6" s="56"/>
      <c r="L6" s="57"/>
      <c r="M6" s="11" t="s">
        <v>7</v>
      </c>
      <c r="N6" s="10"/>
      <c r="O6" s="9"/>
    </row>
    <row r="7" spans="1:22" ht="15" customHeight="1" x14ac:dyDescent="0.25">
      <c r="A7" s="3"/>
      <c r="B7" s="2"/>
      <c r="C7" s="2"/>
      <c r="D7" s="2"/>
      <c r="E7" s="1"/>
      <c r="F7" s="55" t="s">
        <v>8</v>
      </c>
      <c r="G7" s="56"/>
      <c r="H7" s="56"/>
      <c r="I7" s="56"/>
      <c r="J7" s="56"/>
      <c r="K7" s="56"/>
      <c r="L7" s="57"/>
      <c r="M7" s="11" t="s">
        <v>7</v>
      </c>
      <c r="N7" s="10"/>
      <c r="O7" s="9"/>
      <c r="Q7" s="30">
        <v>2022</v>
      </c>
    </row>
    <row r="8" spans="1:22" ht="15" customHeight="1" x14ac:dyDescent="0.25">
      <c r="A8" s="45" t="s">
        <v>9</v>
      </c>
      <c r="B8" s="46"/>
      <c r="C8" s="46"/>
      <c r="D8" s="46"/>
      <c r="E8" s="47"/>
      <c r="F8" s="55" t="str">
        <f>CONCATENATE("na dzień ",P8)</f>
        <v>na dzień 31.12.2022</v>
      </c>
      <c r="G8" s="56"/>
      <c r="H8" s="56"/>
      <c r="I8" s="56"/>
      <c r="J8" s="56"/>
      <c r="K8" s="56"/>
      <c r="L8" s="57"/>
      <c r="M8" s="51" t="str">
        <f>IF(Q8&gt;=2018,"","wysłać bez pisma przewodniego")</f>
        <v/>
      </c>
      <c r="N8" s="46"/>
      <c r="O8" s="47"/>
      <c r="P8" s="18" t="s">
        <v>10</v>
      </c>
      <c r="Q8" s="30">
        <v>2022</v>
      </c>
    </row>
    <row r="9" spans="1:22" ht="15" customHeight="1" x14ac:dyDescent="0.25">
      <c r="A9" s="3" t="s">
        <v>29</v>
      </c>
      <c r="B9" s="2"/>
      <c r="C9" s="2"/>
      <c r="D9" s="2"/>
      <c r="E9" s="1"/>
      <c r="F9" s="58" t="s">
        <v>11</v>
      </c>
      <c r="G9" s="59"/>
      <c r="H9" s="59"/>
      <c r="I9" s="59"/>
      <c r="J9" s="59"/>
      <c r="K9" s="59"/>
      <c r="L9" s="60"/>
      <c r="M9" s="8" t="s">
        <v>7</v>
      </c>
      <c r="N9" s="7"/>
      <c r="O9" s="6"/>
    </row>
    <row r="10" spans="1:22" ht="15" customHeight="1" x14ac:dyDescent="0.25"/>
    <row r="11" spans="1:22" ht="24" customHeight="1" x14ac:dyDescent="0.25">
      <c r="A11" s="34" t="s">
        <v>12</v>
      </c>
      <c r="B11" s="35"/>
      <c r="C11" s="35"/>
      <c r="D11" s="35"/>
      <c r="E11" s="36"/>
      <c r="F11" s="19" t="s">
        <v>13</v>
      </c>
      <c r="G11" s="20" t="s">
        <v>14</v>
      </c>
      <c r="H11" s="16"/>
      <c r="I11" s="40" t="s">
        <v>15</v>
      </c>
      <c r="J11" s="40"/>
      <c r="K11" s="40"/>
      <c r="L11" s="40"/>
      <c r="M11" s="40"/>
      <c r="N11" s="20" t="s">
        <v>13</v>
      </c>
      <c r="O11" s="20" t="s">
        <v>14</v>
      </c>
    </row>
    <row r="12" spans="1:22" ht="15" customHeight="1" x14ac:dyDescent="0.25">
      <c r="A12" s="61" t="str">
        <f t="shared" ref="A12:A50" si="0">IF(EXACT(Q12,0),T12,"")</f>
        <v>A. Aktywa trwałe</v>
      </c>
      <c r="B12" s="61"/>
      <c r="C12" s="61"/>
      <c r="D12" s="61"/>
      <c r="E12" s="61"/>
      <c r="F12" s="31">
        <v>9684086.6199999992</v>
      </c>
      <c r="G12" s="31">
        <v>9489451.6300000008</v>
      </c>
      <c r="H12" s="21"/>
      <c r="I12" s="61" t="str">
        <f t="shared" ref="I12:I50" si="1">IF(EXACT(S12,0),U12," ")</f>
        <v>A. Fundusze</v>
      </c>
      <c r="J12" s="61"/>
      <c r="K12" s="61"/>
      <c r="L12" s="61"/>
      <c r="M12" s="61"/>
      <c r="N12" s="31">
        <v>9042663.0600000005</v>
      </c>
      <c r="O12" s="31">
        <v>8767500.75</v>
      </c>
      <c r="P12" s="17" t="b">
        <v>1</v>
      </c>
      <c r="Q12" s="32">
        <v>0</v>
      </c>
      <c r="R12" s="17" t="b">
        <v>1</v>
      </c>
      <c r="S12" s="32">
        <v>0</v>
      </c>
      <c r="T12" s="17" t="s">
        <v>30</v>
      </c>
      <c r="U12" s="17" t="s">
        <v>69</v>
      </c>
      <c r="V12" s="17"/>
    </row>
    <row r="13" spans="1:22" ht="15" customHeight="1" x14ac:dyDescent="0.25">
      <c r="A13" s="25" t="str">
        <f t="shared" si="0"/>
        <v/>
      </c>
      <c r="B13" s="62" t="str">
        <f>IF(EXACT(Q13,1),T13,"&lt;MergeCellMark&gt;")</f>
        <v>I. Wartości niematerialne i prawne</v>
      </c>
      <c r="C13" s="62"/>
      <c r="D13" s="62"/>
      <c r="E13" s="62"/>
      <c r="F13" s="31">
        <v>0</v>
      </c>
      <c r="G13" s="31">
        <v>0</v>
      </c>
      <c r="H13" s="21"/>
      <c r="I13" s="25" t="str">
        <f t="shared" si="1"/>
        <v xml:space="preserve"> </v>
      </c>
      <c r="J13" s="62" t="str">
        <f>IF(EXACT(S13,1),U13,"&lt;MergeCellMark&gt;")</f>
        <v>I. Fundusz jednostki</v>
      </c>
      <c r="K13" s="62"/>
      <c r="L13" s="62"/>
      <c r="M13" s="62"/>
      <c r="N13" s="31">
        <v>17051209.579999998</v>
      </c>
      <c r="O13" s="31">
        <v>17464497.809999999</v>
      </c>
      <c r="P13" s="17" t="b">
        <v>1</v>
      </c>
      <c r="Q13" s="32">
        <v>1</v>
      </c>
      <c r="R13" s="17" t="b">
        <v>1</v>
      </c>
      <c r="S13" s="32">
        <v>1</v>
      </c>
      <c r="T13" s="17" t="s">
        <v>31</v>
      </c>
      <c r="U13" s="17" t="s">
        <v>70</v>
      </c>
      <c r="V13" s="17"/>
    </row>
    <row r="14" spans="1:22" ht="15" customHeight="1" x14ac:dyDescent="0.25">
      <c r="A14" s="25" t="str">
        <f t="shared" si="0"/>
        <v/>
      </c>
      <c r="B14" s="62" t="str">
        <f>IF(EXACT(Q14,1),T14,"&lt;MergeCellMark&gt;")</f>
        <v>II. Rzeczowe aktywa trwałe</v>
      </c>
      <c r="C14" s="62"/>
      <c r="D14" s="62"/>
      <c r="E14" s="62"/>
      <c r="F14" s="31">
        <v>9684086.6199999992</v>
      </c>
      <c r="G14" s="31">
        <v>9489451.6300000008</v>
      </c>
      <c r="H14" s="21"/>
      <c r="I14" s="25" t="str">
        <f t="shared" si="1"/>
        <v xml:space="preserve"> </v>
      </c>
      <c r="J14" s="62" t="str">
        <f>IF(EXACT(S14,1),U14,"&lt;MergeCellMark&gt;")</f>
        <v>II. Wynik finansowy netto (+,-)</v>
      </c>
      <c r="K14" s="62"/>
      <c r="L14" s="62"/>
      <c r="M14" s="62"/>
      <c r="N14" s="31">
        <v>-8008546.5199999996</v>
      </c>
      <c r="O14" s="31">
        <v>-8696997.0600000005</v>
      </c>
      <c r="P14" s="17" t="b">
        <v>1</v>
      </c>
      <c r="Q14" s="32">
        <v>1</v>
      </c>
      <c r="R14" s="17" t="b">
        <v>1</v>
      </c>
      <c r="S14" s="32">
        <v>1</v>
      </c>
      <c r="T14" s="17" t="s">
        <v>32</v>
      </c>
      <c r="U14" s="17" t="s">
        <v>71</v>
      </c>
      <c r="V14" s="17"/>
    </row>
    <row r="15" spans="1:22" ht="15" customHeight="1" x14ac:dyDescent="0.25">
      <c r="A15" s="61" t="str">
        <f t="shared" si="0"/>
        <v/>
      </c>
      <c r="B15" s="61"/>
      <c r="C15" s="62" t="str">
        <f>IF(EXACT(Q15,2),T15,"&lt;MergeCellMark&gt;")</f>
        <v>1. Środki trwałe</v>
      </c>
      <c r="D15" s="62"/>
      <c r="E15" s="62"/>
      <c r="F15" s="31">
        <v>9684086.6199999992</v>
      </c>
      <c r="G15" s="31">
        <v>9489451.6300000008</v>
      </c>
      <c r="H15" s="21"/>
      <c r="I15" s="61" t="str">
        <f t="shared" si="1"/>
        <v xml:space="preserve"> </v>
      </c>
      <c r="J15" s="61"/>
      <c r="K15" s="62" t="str">
        <f>IF(EXACT(S15,2),U15,"&lt;MergeCellMark&gt;")</f>
        <v>1. Zysk netto (+)</v>
      </c>
      <c r="L15" s="62"/>
      <c r="M15" s="62"/>
      <c r="N15" s="31">
        <v>0</v>
      </c>
      <c r="O15" s="31">
        <v>0</v>
      </c>
      <c r="P15" s="17" t="b">
        <v>0</v>
      </c>
      <c r="Q15" s="32">
        <v>2</v>
      </c>
      <c r="R15" s="17" t="b">
        <v>0</v>
      </c>
      <c r="S15" s="32">
        <v>2</v>
      </c>
      <c r="T15" s="17" t="s">
        <v>33</v>
      </c>
      <c r="U15" s="17" t="s">
        <v>72</v>
      </c>
      <c r="V15" s="17"/>
    </row>
    <row r="16" spans="1:22" ht="15" customHeight="1" x14ac:dyDescent="0.25">
      <c r="A16" s="61" t="str">
        <f t="shared" si="0"/>
        <v/>
      </c>
      <c r="B16" s="61"/>
      <c r="C16" s="61"/>
      <c r="D16" s="62" t="str">
        <f t="shared" ref="D16:D21" si="2">IF(EXACT(Q16,3),T16,"&lt;MergeCellMark&gt;")</f>
        <v>1.1. Grunty</v>
      </c>
      <c r="E16" s="62"/>
      <c r="F16" s="31">
        <v>427285</v>
      </c>
      <c r="G16" s="31">
        <v>427285</v>
      </c>
      <c r="H16" s="21"/>
      <c r="I16" s="61" t="str">
        <f t="shared" si="1"/>
        <v xml:space="preserve"> </v>
      </c>
      <c r="J16" s="61"/>
      <c r="K16" s="62" t="str">
        <f>IF(EXACT(S16,2),U16,"&lt;MergeCellMark&gt;")</f>
        <v>2. Strata netto (-)</v>
      </c>
      <c r="L16" s="62"/>
      <c r="M16" s="62"/>
      <c r="N16" s="31">
        <v>8008546.5199999996</v>
      </c>
      <c r="O16" s="31">
        <v>8696997.0600000005</v>
      </c>
      <c r="P16" s="17" t="b">
        <v>0</v>
      </c>
      <c r="Q16" s="32">
        <v>3</v>
      </c>
      <c r="R16" s="17" t="b">
        <v>0</v>
      </c>
      <c r="S16" s="32">
        <v>2</v>
      </c>
      <c r="T16" s="17" t="s">
        <v>34</v>
      </c>
      <c r="U16" s="17" t="s">
        <v>73</v>
      </c>
      <c r="V16" s="17"/>
    </row>
    <row r="17" spans="1:22" ht="36" customHeight="1" x14ac:dyDescent="0.25">
      <c r="A17" s="61" t="str">
        <f t="shared" si="0"/>
        <v/>
      </c>
      <c r="B17" s="61"/>
      <c r="C17" s="61"/>
      <c r="D17" s="62" t="str">
        <f t="shared" si="2"/>
        <v>1.1.1. Grunty stanowiące własność jednostki samorządu terytorialnego, przekazane w użytkowanie wieczyste innym podmiotom</v>
      </c>
      <c r="E17" s="62"/>
      <c r="F17" s="31">
        <v>0</v>
      </c>
      <c r="G17" s="31">
        <v>0</v>
      </c>
      <c r="H17" s="21"/>
      <c r="I17" s="25" t="str">
        <f t="shared" si="1"/>
        <v xml:space="preserve"> </v>
      </c>
      <c r="J17" s="62" t="str">
        <f>IF(EXACT(S17,1),U17,"&lt;MergeCellMark&gt;")</f>
        <v>III. Odpisy z wyniku finansowego (nadwyżka środków obrotowych) (-)</v>
      </c>
      <c r="K17" s="62"/>
      <c r="L17" s="62"/>
      <c r="M17" s="62"/>
      <c r="N17" s="31">
        <v>0</v>
      </c>
      <c r="O17" s="31">
        <v>0</v>
      </c>
      <c r="P17" s="17" t="b">
        <v>0</v>
      </c>
      <c r="Q17" s="32">
        <v>3</v>
      </c>
      <c r="R17" s="17" t="b">
        <v>1</v>
      </c>
      <c r="S17" s="32">
        <v>1</v>
      </c>
      <c r="T17" s="17" t="s">
        <v>35</v>
      </c>
      <c r="U17" s="17" t="s">
        <v>74</v>
      </c>
      <c r="V17" s="17"/>
    </row>
    <row r="18" spans="1:22" ht="24" customHeight="1" x14ac:dyDescent="0.25">
      <c r="A18" s="61" t="str">
        <f t="shared" si="0"/>
        <v/>
      </c>
      <c r="B18" s="61"/>
      <c r="C18" s="61"/>
      <c r="D18" s="62" t="str">
        <f t="shared" si="2"/>
        <v>1.2. Budynki, lokale i obiekty inżynierii lądowej i wodnej</v>
      </c>
      <c r="E18" s="62"/>
      <c r="F18" s="31">
        <v>9225724.4700000007</v>
      </c>
      <c r="G18" s="31">
        <v>9041279.6899999995</v>
      </c>
      <c r="H18" s="21"/>
      <c r="I18" s="25" t="str">
        <f t="shared" si="1"/>
        <v xml:space="preserve"> </v>
      </c>
      <c r="J18" s="62" t="str">
        <f>IF(EXACT(S18,1),U18,"&lt;MergeCellMark&gt;")</f>
        <v>IV. Fundusz mienia zlikwidowanych jednostek</v>
      </c>
      <c r="K18" s="62"/>
      <c r="L18" s="62"/>
      <c r="M18" s="62"/>
      <c r="N18" s="31">
        <v>0</v>
      </c>
      <c r="O18" s="31">
        <v>0</v>
      </c>
      <c r="P18" s="17" t="b">
        <v>0</v>
      </c>
      <c r="Q18" s="32">
        <v>3</v>
      </c>
      <c r="R18" s="17" t="b">
        <v>1</v>
      </c>
      <c r="S18" s="32">
        <v>1</v>
      </c>
      <c r="T18" s="17" t="s">
        <v>36</v>
      </c>
      <c r="U18" s="17" t="s">
        <v>75</v>
      </c>
      <c r="V18" s="17"/>
    </row>
    <row r="19" spans="1:22" ht="15" customHeight="1" x14ac:dyDescent="0.25">
      <c r="A19" s="61" t="str">
        <f t="shared" si="0"/>
        <v/>
      </c>
      <c r="B19" s="61"/>
      <c r="C19" s="61"/>
      <c r="D19" s="62" t="str">
        <f t="shared" si="2"/>
        <v>1.3. Urządzenia techniczne i maszyny</v>
      </c>
      <c r="E19" s="62"/>
      <c r="F19" s="31">
        <v>16413.68</v>
      </c>
      <c r="G19" s="31">
        <v>12370.42</v>
      </c>
      <c r="H19" s="21"/>
      <c r="I19" s="61" t="str">
        <f t="shared" si="1"/>
        <v>B. Fundusze placówek</v>
      </c>
      <c r="J19" s="61"/>
      <c r="K19" s="61"/>
      <c r="L19" s="61"/>
      <c r="M19" s="61"/>
      <c r="N19" s="31">
        <v>0</v>
      </c>
      <c r="O19" s="31">
        <v>0</v>
      </c>
      <c r="P19" s="17" t="b">
        <v>0</v>
      </c>
      <c r="Q19" s="32">
        <v>3</v>
      </c>
      <c r="R19" s="17" t="b">
        <v>1</v>
      </c>
      <c r="S19" s="32">
        <v>0</v>
      </c>
      <c r="T19" s="17" t="s">
        <v>37</v>
      </c>
      <c r="U19" s="17" t="s">
        <v>76</v>
      </c>
      <c r="V19" s="17"/>
    </row>
    <row r="20" spans="1:22" ht="15" customHeight="1" x14ac:dyDescent="0.25">
      <c r="A20" s="61" t="str">
        <f t="shared" si="0"/>
        <v/>
      </c>
      <c r="B20" s="61"/>
      <c r="C20" s="61"/>
      <c r="D20" s="62" t="str">
        <f t="shared" si="2"/>
        <v>1.4. Środki transportu</v>
      </c>
      <c r="E20" s="62"/>
      <c r="F20" s="31">
        <v>0</v>
      </c>
      <c r="G20" s="31">
        <v>0</v>
      </c>
      <c r="H20" s="21"/>
      <c r="I20" s="61" t="str">
        <f t="shared" si="1"/>
        <v>C. Państwowe fundusze celowe</v>
      </c>
      <c r="J20" s="61"/>
      <c r="K20" s="61"/>
      <c r="L20" s="61"/>
      <c r="M20" s="61"/>
      <c r="N20" s="31">
        <v>0</v>
      </c>
      <c r="O20" s="31">
        <v>0</v>
      </c>
      <c r="P20" s="17" t="b">
        <v>0</v>
      </c>
      <c r="Q20" s="32">
        <v>3</v>
      </c>
      <c r="R20" s="17" t="b">
        <v>1</v>
      </c>
      <c r="S20" s="32">
        <v>0</v>
      </c>
      <c r="T20" s="17" t="s">
        <v>38</v>
      </c>
      <c r="U20" s="17" t="s">
        <v>77</v>
      </c>
      <c r="V20" s="17"/>
    </row>
    <row r="21" spans="1:22" ht="15" customHeight="1" x14ac:dyDescent="0.25">
      <c r="A21" s="61" t="str">
        <f t="shared" si="0"/>
        <v/>
      </c>
      <c r="B21" s="61"/>
      <c r="C21" s="61"/>
      <c r="D21" s="62" t="str">
        <f t="shared" si="2"/>
        <v>1.5. Inne środki trwałe</v>
      </c>
      <c r="E21" s="62"/>
      <c r="F21" s="31">
        <v>14663.47</v>
      </c>
      <c r="G21" s="31">
        <v>8516.52</v>
      </c>
      <c r="H21" s="21"/>
      <c r="I21" s="61" t="str">
        <f t="shared" si="1"/>
        <v>D. Zobowiązania i rezerwy na zobowiązania</v>
      </c>
      <c r="J21" s="61"/>
      <c r="K21" s="61"/>
      <c r="L21" s="61"/>
      <c r="M21" s="61"/>
      <c r="N21" s="31">
        <v>687519.32</v>
      </c>
      <c r="O21" s="31">
        <v>757301.36</v>
      </c>
      <c r="P21" s="17" t="b">
        <v>0</v>
      </c>
      <c r="Q21" s="32">
        <v>3</v>
      </c>
      <c r="R21" s="17" t="b">
        <v>1</v>
      </c>
      <c r="S21" s="32">
        <v>0</v>
      </c>
      <c r="T21" s="17" t="s">
        <v>39</v>
      </c>
      <c r="U21" s="17" t="s">
        <v>78</v>
      </c>
      <c r="V21" s="17"/>
    </row>
    <row r="22" spans="1:22" ht="15" customHeight="1" x14ac:dyDescent="0.25">
      <c r="A22" s="61" t="str">
        <f t="shared" si="0"/>
        <v/>
      </c>
      <c r="B22" s="61"/>
      <c r="C22" s="62" t="str">
        <f>IF(EXACT(Q22,2),T22,"&lt;MergeCellMark&gt;")</f>
        <v>2. Środki trwałe w budowie (inwestycje)</v>
      </c>
      <c r="D22" s="62"/>
      <c r="E22" s="62"/>
      <c r="F22" s="31">
        <v>0</v>
      </c>
      <c r="G22" s="31">
        <v>0</v>
      </c>
      <c r="H22" s="21"/>
      <c r="I22" s="25" t="str">
        <f t="shared" si="1"/>
        <v xml:space="preserve"> </v>
      </c>
      <c r="J22" s="62" t="str">
        <f>IF(EXACT(S22,1),U22,"&lt;MergeCellMark&gt;")</f>
        <v>I. Zobowiązania długoterminowe</v>
      </c>
      <c r="K22" s="62"/>
      <c r="L22" s="62"/>
      <c r="M22" s="62"/>
      <c r="N22" s="31">
        <v>0</v>
      </c>
      <c r="O22" s="31">
        <v>0</v>
      </c>
      <c r="P22" s="17" t="b">
        <v>0</v>
      </c>
      <c r="Q22" s="32">
        <v>2</v>
      </c>
      <c r="R22" s="17" t="b">
        <v>1</v>
      </c>
      <c r="S22" s="32">
        <v>1</v>
      </c>
      <c r="T22" s="17" t="s">
        <v>40</v>
      </c>
      <c r="U22" s="17" t="s">
        <v>79</v>
      </c>
      <c r="V22" s="17"/>
    </row>
    <row r="23" spans="1:22" ht="15" customHeight="1" x14ac:dyDescent="0.25">
      <c r="A23" s="61" t="str">
        <f t="shared" si="0"/>
        <v/>
      </c>
      <c r="B23" s="61"/>
      <c r="C23" s="62" t="str">
        <f>IF(EXACT(Q23,2),T23,"&lt;MergeCellMark&gt;")</f>
        <v>3. Zaliczki na środki trwałe w budowie (inwestycje)</v>
      </c>
      <c r="D23" s="62"/>
      <c r="E23" s="62"/>
      <c r="F23" s="31">
        <v>0</v>
      </c>
      <c r="G23" s="31">
        <v>0</v>
      </c>
      <c r="H23" s="21"/>
      <c r="I23" s="25" t="str">
        <f t="shared" si="1"/>
        <v xml:space="preserve"> </v>
      </c>
      <c r="J23" s="62" t="str">
        <f>IF(EXACT(S23,1),U23,"&lt;MergeCellMark&gt;")</f>
        <v>II. Zobowiązania krótkoterminowe</v>
      </c>
      <c r="K23" s="62"/>
      <c r="L23" s="62"/>
      <c r="M23" s="62"/>
      <c r="N23" s="31">
        <v>687519.32</v>
      </c>
      <c r="O23" s="31">
        <v>757301.36</v>
      </c>
      <c r="P23" s="17" t="b">
        <v>0</v>
      </c>
      <c r="Q23" s="32">
        <v>2</v>
      </c>
      <c r="R23" s="17" t="b">
        <v>1</v>
      </c>
      <c r="S23" s="32">
        <v>1</v>
      </c>
      <c r="T23" s="17" t="s">
        <v>41</v>
      </c>
      <c r="U23" s="17" t="s">
        <v>80</v>
      </c>
      <c r="V23" s="17"/>
    </row>
    <row r="24" spans="1:22" ht="15" customHeight="1" x14ac:dyDescent="0.25">
      <c r="A24" s="25" t="str">
        <f t="shared" si="0"/>
        <v/>
      </c>
      <c r="B24" s="62" t="str">
        <f>IF(EXACT(Q24,1),T24,"&lt;MergeCellMark&gt;")</f>
        <v>III. Należności długoterminowe</v>
      </c>
      <c r="C24" s="62"/>
      <c r="D24" s="62"/>
      <c r="E24" s="62"/>
      <c r="F24" s="31">
        <v>0</v>
      </c>
      <c r="G24" s="31">
        <v>0</v>
      </c>
      <c r="H24" s="21"/>
      <c r="I24" s="61" t="str">
        <f t="shared" si="1"/>
        <v xml:space="preserve"> </v>
      </c>
      <c r="J24" s="61"/>
      <c r="K24" s="62" t="str">
        <f t="shared" ref="K24:K31" si="3">IF(EXACT(S24,2),U24,"&lt;MergeCellMark&gt;")</f>
        <v>1. Zobowiązania z tytułu dostaw i usług</v>
      </c>
      <c r="L24" s="62"/>
      <c r="M24" s="62"/>
      <c r="N24" s="31">
        <v>47781.68</v>
      </c>
      <c r="O24" s="31">
        <v>49165.77</v>
      </c>
      <c r="P24" s="17" t="b">
        <v>1</v>
      </c>
      <c r="Q24" s="32">
        <v>1</v>
      </c>
      <c r="R24" s="17" t="b">
        <v>0</v>
      </c>
      <c r="S24" s="32">
        <v>2</v>
      </c>
      <c r="T24" s="17" t="s">
        <v>42</v>
      </c>
      <c r="U24" s="17" t="s">
        <v>81</v>
      </c>
      <c r="V24" s="17"/>
    </row>
    <row r="25" spans="1:22" ht="15" customHeight="1" x14ac:dyDescent="0.25">
      <c r="A25" s="25" t="str">
        <f t="shared" si="0"/>
        <v/>
      </c>
      <c r="B25" s="62" t="str">
        <f>IF(EXACT(Q25,1),T25,"&lt;MergeCellMark&gt;")</f>
        <v>IV. Długoterminowe aktywa finansowe</v>
      </c>
      <c r="C25" s="62"/>
      <c r="D25" s="62"/>
      <c r="E25" s="62"/>
      <c r="F25" s="31">
        <v>0</v>
      </c>
      <c r="G25" s="31">
        <v>0</v>
      </c>
      <c r="H25" s="21"/>
      <c r="I25" s="61" t="str">
        <f t="shared" si="1"/>
        <v xml:space="preserve"> </v>
      </c>
      <c r="J25" s="61"/>
      <c r="K25" s="62" t="str">
        <f t="shared" si="3"/>
        <v>2. Zobowiązania wobec budżetów</v>
      </c>
      <c r="L25" s="62"/>
      <c r="M25" s="62"/>
      <c r="N25" s="31">
        <v>25412</v>
      </c>
      <c r="O25" s="31">
        <v>19970</v>
      </c>
      <c r="P25" s="17" t="b">
        <v>1</v>
      </c>
      <c r="Q25" s="32">
        <v>1</v>
      </c>
      <c r="R25" s="17" t="b">
        <v>0</v>
      </c>
      <c r="S25" s="32">
        <v>2</v>
      </c>
      <c r="T25" s="17" t="s">
        <v>43</v>
      </c>
      <c r="U25" s="17" t="s">
        <v>82</v>
      </c>
      <c r="V25" s="17"/>
    </row>
    <row r="26" spans="1:22" ht="24" customHeight="1" x14ac:dyDescent="0.25">
      <c r="A26" s="61" t="str">
        <f t="shared" si="0"/>
        <v/>
      </c>
      <c r="B26" s="61"/>
      <c r="C26" s="62" t="str">
        <f>IF(EXACT(Q26,2),T26,"&lt;MergeCellMark&gt;")</f>
        <v>1. Akcje i udziały</v>
      </c>
      <c r="D26" s="62"/>
      <c r="E26" s="62"/>
      <c r="F26" s="31">
        <v>0</v>
      </c>
      <c r="G26" s="31">
        <v>0</v>
      </c>
      <c r="H26" s="21"/>
      <c r="I26" s="61" t="str">
        <f t="shared" si="1"/>
        <v xml:space="preserve"> </v>
      </c>
      <c r="J26" s="61"/>
      <c r="K26" s="62" t="str">
        <f t="shared" si="3"/>
        <v>3. Zobowiązania z tytułu ubezpieczeń i innych świadczeń</v>
      </c>
      <c r="L26" s="62"/>
      <c r="M26" s="62"/>
      <c r="N26" s="31">
        <v>186264.43</v>
      </c>
      <c r="O26" s="31">
        <v>241403.2</v>
      </c>
      <c r="P26" s="17" t="b">
        <v>0</v>
      </c>
      <c r="Q26" s="32">
        <v>2</v>
      </c>
      <c r="R26" s="17" t="b">
        <v>0</v>
      </c>
      <c r="S26" s="32">
        <v>2</v>
      </c>
      <c r="T26" s="17" t="s">
        <v>44</v>
      </c>
      <c r="U26" s="17" t="s">
        <v>83</v>
      </c>
      <c r="V26" s="17"/>
    </row>
    <row r="27" spans="1:22" ht="15" customHeight="1" x14ac:dyDescent="0.25">
      <c r="A27" s="61" t="str">
        <f t="shared" si="0"/>
        <v/>
      </c>
      <c r="B27" s="61"/>
      <c r="C27" s="62" t="str">
        <f>IF(EXACT(Q27,2),T27,"&lt;MergeCellMark&gt;")</f>
        <v>2. Inne papiery wartościowe</v>
      </c>
      <c r="D27" s="62"/>
      <c r="E27" s="62"/>
      <c r="F27" s="31">
        <v>0</v>
      </c>
      <c r="G27" s="31">
        <v>0</v>
      </c>
      <c r="H27" s="21"/>
      <c r="I27" s="61" t="str">
        <f t="shared" si="1"/>
        <v xml:space="preserve"> </v>
      </c>
      <c r="J27" s="61"/>
      <c r="K27" s="62" t="str">
        <f t="shared" si="3"/>
        <v>4. Zobowiązania z tytułu wynagrodzeń</v>
      </c>
      <c r="L27" s="62"/>
      <c r="M27" s="62"/>
      <c r="N27" s="31">
        <v>398721.2</v>
      </c>
      <c r="O27" s="31">
        <v>431379</v>
      </c>
      <c r="P27" s="17" t="b">
        <v>0</v>
      </c>
      <c r="Q27" s="32">
        <v>2</v>
      </c>
      <c r="R27" s="17" t="b">
        <v>0</v>
      </c>
      <c r="S27" s="32">
        <v>2</v>
      </c>
      <c r="T27" s="17" t="s">
        <v>45</v>
      </c>
      <c r="U27" s="17" t="s">
        <v>84</v>
      </c>
      <c r="V27" s="17"/>
    </row>
    <row r="28" spans="1:22" ht="15" customHeight="1" x14ac:dyDescent="0.25">
      <c r="A28" s="61" t="str">
        <f t="shared" si="0"/>
        <v/>
      </c>
      <c r="B28" s="61"/>
      <c r="C28" s="62" t="str">
        <f>IF(EXACT(Q28,2),T28,"&lt;MergeCellMark&gt;")</f>
        <v>3. Inne długoterminowe aktywa finansowe</v>
      </c>
      <c r="D28" s="62"/>
      <c r="E28" s="62"/>
      <c r="F28" s="31">
        <v>0</v>
      </c>
      <c r="G28" s="31">
        <v>0</v>
      </c>
      <c r="H28" s="21"/>
      <c r="I28" s="61" t="str">
        <f t="shared" si="1"/>
        <v xml:space="preserve"> </v>
      </c>
      <c r="J28" s="61"/>
      <c r="K28" s="62" t="str">
        <f t="shared" si="3"/>
        <v>5. Pozostałe zobowiązania</v>
      </c>
      <c r="L28" s="62"/>
      <c r="M28" s="62"/>
      <c r="N28" s="31">
        <v>630.91999999999996</v>
      </c>
      <c r="O28" s="31">
        <v>800.91</v>
      </c>
      <c r="P28" s="17" t="b">
        <v>0</v>
      </c>
      <c r="Q28" s="32">
        <v>2</v>
      </c>
      <c r="R28" s="17" t="b">
        <v>0</v>
      </c>
      <c r="S28" s="32">
        <v>2</v>
      </c>
      <c r="T28" s="17" t="s">
        <v>46</v>
      </c>
      <c r="U28" s="17" t="s">
        <v>85</v>
      </c>
      <c r="V28" s="17"/>
    </row>
    <row r="29" spans="1:22" ht="24" customHeight="1" x14ac:dyDescent="0.25">
      <c r="A29" s="25" t="str">
        <f t="shared" si="0"/>
        <v/>
      </c>
      <c r="B29" s="62" t="str">
        <f>IF(EXACT(Q29,1),T29,"&lt;MergeCellMark&gt;")</f>
        <v>V. Wartość mienia zlikwidowanych jednostek</v>
      </c>
      <c r="C29" s="62"/>
      <c r="D29" s="62"/>
      <c r="E29" s="62"/>
      <c r="F29" s="31">
        <v>0</v>
      </c>
      <c r="G29" s="31">
        <v>0</v>
      </c>
      <c r="H29" s="21"/>
      <c r="I29" s="61" t="str">
        <f t="shared" si="1"/>
        <v xml:space="preserve"> </v>
      </c>
      <c r="J29" s="61"/>
      <c r="K29" s="62" t="str">
        <f t="shared" si="3"/>
        <v>6. Sumy obce (depozytowe, zabezpieczenie wykonania umów)</v>
      </c>
      <c r="L29" s="62"/>
      <c r="M29" s="62"/>
      <c r="N29" s="31">
        <v>0</v>
      </c>
      <c r="O29" s="31">
        <v>0</v>
      </c>
      <c r="P29" s="17" t="b">
        <v>1</v>
      </c>
      <c r="Q29" s="32">
        <v>1</v>
      </c>
      <c r="R29" s="17" t="b">
        <v>0</v>
      </c>
      <c r="S29" s="32">
        <v>2</v>
      </c>
      <c r="T29" s="17" t="s">
        <v>47</v>
      </c>
      <c r="U29" s="17" t="s">
        <v>86</v>
      </c>
      <c r="V29" s="17"/>
    </row>
    <row r="30" spans="1:22" ht="24" customHeight="1" x14ac:dyDescent="0.25">
      <c r="A30" s="61" t="str">
        <f t="shared" si="0"/>
        <v>B. Aktywa obrotowe</v>
      </c>
      <c r="B30" s="61"/>
      <c r="C30" s="61"/>
      <c r="D30" s="61"/>
      <c r="E30" s="61"/>
      <c r="F30" s="31">
        <v>46095.76</v>
      </c>
      <c r="G30" s="31">
        <v>35350.480000000003</v>
      </c>
      <c r="H30" s="21"/>
      <c r="I30" s="61" t="str">
        <f t="shared" si="1"/>
        <v xml:space="preserve"> </v>
      </c>
      <c r="J30" s="61"/>
      <c r="K30" s="62" t="str">
        <f t="shared" si="3"/>
        <v>7. Rozliczenia z tytułu środków na wydatki budżetowe i z tytułu dochodów budżetowych</v>
      </c>
      <c r="L30" s="62"/>
      <c r="M30" s="62"/>
      <c r="N30" s="31">
        <v>0</v>
      </c>
      <c r="O30" s="31">
        <v>0</v>
      </c>
      <c r="P30" s="17" t="b">
        <v>1</v>
      </c>
      <c r="Q30" s="32">
        <v>0</v>
      </c>
      <c r="R30" s="17" t="b">
        <v>0</v>
      </c>
      <c r="S30" s="32">
        <v>2</v>
      </c>
      <c r="T30" s="17" t="s">
        <v>48</v>
      </c>
      <c r="U30" s="17" t="s">
        <v>87</v>
      </c>
      <c r="V30" s="17"/>
    </row>
    <row r="31" spans="1:22" ht="15" customHeight="1" x14ac:dyDescent="0.25">
      <c r="A31" s="25" t="str">
        <f t="shared" si="0"/>
        <v/>
      </c>
      <c r="B31" s="62" t="str">
        <f>IF(EXACT(Q31,1),T31,"&lt;MergeCellMark&gt;")</f>
        <v>I. Zapasy</v>
      </c>
      <c r="C31" s="62"/>
      <c r="D31" s="62"/>
      <c r="E31" s="62"/>
      <c r="F31" s="31">
        <v>13536.32</v>
      </c>
      <c r="G31" s="31">
        <v>18076.09</v>
      </c>
      <c r="H31" s="21"/>
      <c r="I31" s="61" t="str">
        <f t="shared" si="1"/>
        <v xml:space="preserve"> </v>
      </c>
      <c r="J31" s="61"/>
      <c r="K31" s="62" t="str">
        <f t="shared" si="3"/>
        <v>8. Fundusze specjalne</v>
      </c>
      <c r="L31" s="62"/>
      <c r="M31" s="62"/>
      <c r="N31" s="31">
        <v>28709.09</v>
      </c>
      <c r="O31" s="31">
        <v>14582.48</v>
      </c>
      <c r="P31" s="17" t="b">
        <v>1</v>
      </c>
      <c r="Q31" s="32">
        <v>1</v>
      </c>
      <c r="R31" s="17" t="b">
        <v>0</v>
      </c>
      <c r="S31" s="32">
        <v>2</v>
      </c>
      <c r="T31" s="17" t="s">
        <v>49</v>
      </c>
      <c r="U31" s="17" t="s">
        <v>88</v>
      </c>
      <c r="V31" s="17"/>
    </row>
    <row r="32" spans="1:22" ht="15" customHeight="1" x14ac:dyDescent="0.25">
      <c r="A32" s="61" t="str">
        <f t="shared" si="0"/>
        <v/>
      </c>
      <c r="B32" s="61"/>
      <c r="C32" s="62" t="str">
        <f>IF(EXACT(Q32,2),T32,"&lt;MergeCellMark&gt;")</f>
        <v>1. Materiały</v>
      </c>
      <c r="D32" s="62"/>
      <c r="E32" s="62"/>
      <c r="F32" s="31">
        <v>13536.32</v>
      </c>
      <c r="G32" s="31">
        <v>18076.09</v>
      </c>
      <c r="H32" s="21"/>
      <c r="I32" s="61" t="str">
        <f t="shared" si="1"/>
        <v xml:space="preserve"> </v>
      </c>
      <c r="J32" s="61"/>
      <c r="K32" s="61"/>
      <c r="L32" s="62" t="str">
        <f>IF(EXACT(S32,3),U32,"&lt;MergeCellMark&gt;")</f>
        <v>8.1. Zakładowy Fundusz Świadczeń Socjalnych</v>
      </c>
      <c r="M32" s="62"/>
      <c r="N32" s="31">
        <v>28709.09</v>
      </c>
      <c r="O32" s="31">
        <v>14582.48</v>
      </c>
      <c r="P32" s="17" t="b">
        <v>0</v>
      </c>
      <c r="Q32" s="32">
        <v>2</v>
      </c>
      <c r="R32" s="17" t="b">
        <v>0</v>
      </c>
      <c r="S32" s="32">
        <v>3</v>
      </c>
      <c r="T32" s="17" t="s">
        <v>50</v>
      </c>
      <c r="U32" s="17" t="s">
        <v>89</v>
      </c>
      <c r="V32" s="17"/>
    </row>
    <row r="33" spans="1:22" ht="15" customHeight="1" x14ac:dyDescent="0.25">
      <c r="A33" s="61" t="str">
        <f t="shared" si="0"/>
        <v/>
      </c>
      <c r="B33" s="61"/>
      <c r="C33" s="62" t="str">
        <f>IF(EXACT(Q33,2),T33,"&lt;MergeCellMark&gt;")</f>
        <v>2. Półprodukty i produkty w toku</v>
      </c>
      <c r="D33" s="62"/>
      <c r="E33" s="62"/>
      <c r="F33" s="31">
        <v>0</v>
      </c>
      <c r="G33" s="31">
        <v>0</v>
      </c>
      <c r="H33" s="21"/>
      <c r="I33" s="61" t="str">
        <f t="shared" si="1"/>
        <v xml:space="preserve"> </v>
      </c>
      <c r="J33" s="61"/>
      <c r="K33" s="61"/>
      <c r="L33" s="62" t="str">
        <f>IF(EXACT(S33,3),U33,"&lt;MergeCellMark&gt;")</f>
        <v>8.2. Inne fundusze</v>
      </c>
      <c r="M33" s="62"/>
      <c r="N33" s="31">
        <v>0</v>
      </c>
      <c r="O33" s="31">
        <v>0</v>
      </c>
      <c r="P33" s="17" t="b">
        <v>0</v>
      </c>
      <c r="Q33" s="32">
        <v>2</v>
      </c>
      <c r="R33" s="17" t="b">
        <v>0</v>
      </c>
      <c r="S33" s="32">
        <v>3</v>
      </c>
      <c r="T33" s="17" t="s">
        <v>51</v>
      </c>
      <c r="U33" s="17" t="s">
        <v>90</v>
      </c>
      <c r="V33" s="17"/>
    </row>
    <row r="34" spans="1:22" ht="15" customHeight="1" x14ac:dyDescent="0.25">
      <c r="A34" s="61" t="str">
        <f t="shared" si="0"/>
        <v/>
      </c>
      <c r="B34" s="61"/>
      <c r="C34" s="62" t="str">
        <f>IF(EXACT(Q34,2),T34,"&lt;MergeCellMark&gt;")</f>
        <v>3. Produkty gotowe</v>
      </c>
      <c r="D34" s="62"/>
      <c r="E34" s="62"/>
      <c r="F34" s="31">
        <v>0</v>
      </c>
      <c r="G34" s="31">
        <v>0</v>
      </c>
      <c r="H34" s="21"/>
      <c r="I34" s="25" t="str">
        <f t="shared" si="1"/>
        <v xml:space="preserve"> </v>
      </c>
      <c r="J34" s="62" t="str">
        <f>IF(EXACT(S34,1),U34,"&lt;MergeCellMark&gt;")</f>
        <v>III. Rezerwy na zobowiązania</v>
      </c>
      <c r="K34" s="62"/>
      <c r="L34" s="62"/>
      <c r="M34" s="62"/>
      <c r="N34" s="31">
        <v>0</v>
      </c>
      <c r="O34" s="31">
        <v>0</v>
      </c>
      <c r="P34" s="17" t="b">
        <v>0</v>
      </c>
      <c r="Q34" s="32">
        <v>2</v>
      </c>
      <c r="R34" s="17" t="b">
        <v>1</v>
      </c>
      <c r="S34" s="32">
        <v>1</v>
      </c>
      <c r="T34" s="17" t="s">
        <v>52</v>
      </c>
      <c r="U34" s="17" t="s">
        <v>91</v>
      </c>
      <c r="V34" s="17"/>
    </row>
    <row r="35" spans="1:22" ht="15" customHeight="1" x14ac:dyDescent="0.25">
      <c r="A35" s="61" t="str">
        <f t="shared" si="0"/>
        <v/>
      </c>
      <c r="B35" s="61"/>
      <c r="C35" s="62" t="str">
        <f>IF(EXACT(Q35,2),T35,"&lt;MergeCellMark&gt;")</f>
        <v>4. Towary</v>
      </c>
      <c r="D35" s="62"/>
      <c r="E35" s="62"/>
      <c r="F35" s="31">
        <v>0</v>
      </c>
      <c r="G35" s="31">
        <v>0</v>
      </c>
      <c r="H35" s="21"/>
      <c r="I35" s="25" t="str">
        <f t="shared" si="1"/>
        <v xml:space="preserve"> </v>
      </c>
      <c r="J35" s="62" t="str">
        <f>IF(EXACT(S35,1),U35,"&lt;MergeCellMark&gt;")</f>
        <v>IV. Rozliczenia międzyokresowe</v>
      </c>
      <c r="K35" s="62"/>
      <c r="L35" s="62"/>
      <c r="M35" s="62"/>
      <c r="N35" s="31">
        <v>0</v>
      </c>
      <c r="O35" s="31">
        <v>0</v>
      </c>
      <c r="P35" s="17" t="b">
        <v>0</v>
      </c>
      <c r="Q35" s="32">
        <v>2</v>
      </c>
      <c r="R35" s="17" t="b">
        <v>1</v>
      </c>
      <c r="S35" s="32">
        <v>1</v>
      </c>
      <c r="T35" s="17" t="s">
        <v>53</v>
      </c>
      <c r="U35" s="17" t="s">
        <v>68</v>
      </c>
      <c r="V35" s="17"/>
    </row>
    <row r="36" spans="1:22" ht="15" customHeight="1" x14ac:dyDescent="0.25">
      <c r="A36" s="25" t="str">
        <f t="shared" si="0"/>
        <v/>
      </c>
      <c r="B36" s="62" t="str">
        <f>IF(EXACT(Q36,1),T36,"&lt;MergeCellMark&gt;")</f>
        <v>II. Należności krótkoterminowe</v>
      </c>
      <c r="C36" s="62"/>
      <c r="D36" s="62"/>
      <c r="E36" s="62"/>
      <c r="F36" s="31">
        <v>30843.25</v>
      </c>
      <c r="G36" s="31">
        <v>16191.46</v>
      </c>
      <c r="H36" s="21"/>
      <c r="I36" s="61" t="str">
        <f t="shared" si="1"/>
        <v xml:space="preserve"> </v>
      </c>
      <c r="J36" s="61"/>
      <c r="K36" s="61"/>
      <c r="L36" s="61"/>
      <c r="M36" s="61"/>
      <c r="N36" s="23"/>
      <c r="O36" s="23"/>
      <c r="P36" s="17" t="b">
        <v>1</v>
      </c>
      <c r="Q36" s="32">
        <v>1</v>
      </c>
      <c r="R36" s="17"/>
      <c r="S36" s="17"/>
      <c r="T36" s="17" t="s">
        <v>54</v>
      </c>
      <c r="U36" s="17"/>
      <c r="V36" s="17"/>
    </row>
    <row r="37" spans="1:22" ht="15" customHeight="1" x14ac:dyDescent="0.25">
      <c r="A37" s="61" t="str">
        <f t="shared" si="0"/>
        <v/>
      </c>
      <c r="B37" s="61"/>
      <c r="C37" s="62" t="str">
        <f>IF(EXACT(Q37,2),T37,"&lt;MergeCellMark&gt;")</f>
        <v>1. Należności z tytułu dostaw i usług</v>
      </c>
      <c r="D37" s="62"/>
      <c r="E37" s="62"/>
      <c r="F37" s="31">
        <v>3761.25</v>
      </c>
      <c r="G37" s="31">
        <v>2627.46</v>
      </c>
      <c r="H37" s="21"/>
      <c r="I37" s="61" t="str">
        <f t="shared" si="1"/>
        <v xml:space="preserve"> </v>
      </c>
      <c r="J37" s="61"/>
      <c r="K37" s="61"/>
      <c r="L37" s="61"/>
      <c r="M37" s="61"/>
      <c r="N37" s="23"/>
      <c r="O37" s="23"/>
      <c r="P37" s="17" t="b">
        <v>0</v>
      </c>
      <c r="Q37" s="32">
        <v>2</v>
      </c>
      <c r="R37" s="17"/>
      <c r="S37" s="17"/>
      <c r="T37" s="17" t="s">
        <v>55</v>
      </c>
      <c r="U37" s="17"/>
      <c r="V37" s="17"/>
    </row>
    <row r="38" spans="1:22" ht="15" customHeight="1" x14ac:dyDescent="0.25">
      <c r="A38" s="61" t="str">
        <f t="shared" si="0"/>
        <v/>
      </c>
      <c r="B38" s="61"/>
      <c r="C38" s="62" t="str">
        <f>IF(EXACT(Q38,2),T38,"&lt;MergeCellMark&gt;")</f>
        <v>2. Należności od budżetów</v>
      </c>
      <c r="D38" s="62"/>
      <c r="E38" s="62"/>
      <c r="F38" s="31">
        <v>0</v>
      </c>
      <c r="G38" s="31">
        <v>0</v>
      </c>
      <c r="H38" s="21"/>
      <c r="I38" s="61" t="str">
        <f t="shared" si="1"/>
        <v xml:space="preserve"> </v>
      </c>
      <c r="J38" s="61"/>
      <c r="K38" s="61"/>
      <c r="L38" s="61"/>
      <c r="M38" s="61"/>
      <c r="N38" s="23"/>
      <c r="O38" s="23"/>
      <c r="P38" s="17" t="b">
        <v>0</v>
      </c>
      <c r="Q38" s="32">
        <v>2</v>
      </c>
      <c r="R38" s="17"/>
      <c r="S38" s="17"/>
      <c r="T38" s="17" t="s">
        <v>56</v>
      </c>
      <c r="U38" s="17"/>
      <c r="V38" s="17"/>
    </row>
    <row r="39" spans="1:22" ht="15" customHeight="1" x14ac:dyDescent="0.25">
      <c r="A39" s="61" t="str">
        <f t="shared" si="0"/>
        <v/>
      </c>
      <c r="B39" s="61"/>
      <c r="C39" s="62" t="str">
        <f>IF(EXACT(Q39,2),T39,"&lt;MergeCellMark&gt;")</f>
        <v>3. Należności z tytułu ubezpieczeń i innych świadczeń</v>
      </c>
      <c r="D39" s="62"/>
      <c r="E39" s="62"/>
      <c r="F39" s="31">
        <v>0</v>
      </c>
      <c r="G39" s="31">
        <v>0</v>
      </c>
      <c r="H39" s="21"/>
      <c r="I39" s="61" t="str">
        <f t="shared" si="1"/>
        <v xml:space="preserve"> </v>
      </c>
      <c r="J39" s="61"/>
      <c r="K39" s="61"/>
      <c r="L39" s="61"/>
      <c r="M39" s="61"/>
      <c r="N39" s="23"/>
      <c r="O39" s="23"/>
      <c r="P39" s="17" t="b">
        <v>0</v>
      </c>
      <c r="Q39" s="32">
        <v>2</v>
      </c>
      <c r="R39" s="17"/>
      <c r="S39" s="17"/>
      <c r="T39" s="17" t="s">
        <v>57</v>
      </c>
      <c r="U39" s="17"/>
      <c r="V39" s="17"/>
    </row>
    <row r="40" spans="1:22" ht="15" customHeight="1" x14ac:dyDescent="0.25">
      <c r="A40" s="61" t="str">
        <f t="shared" si="0"/>
        <v/>
      </c>
      <c r="B40" s="61"/>
      <c r="C40" s="62" t="str">
        <f>IF(EXACT(Q40,2),T40,"&lt;MergeCellMark&gt;")</f>
        <v>4. Pozostałe należności</v>
      </c>
      <c r="D40" s="62"/>
      <c r="E40" s="62"/>
      <c r="F40" s="31">
        <v>27082</v>
      </c>
      <c r="G40" s="31">
        <v>13564</v>
      </c>
      <c r="H40" s="21"/>
      <c r="I40" s="61" t="str">
        <f t="shared" si="1"/>
        <v xml:space="preserve"> </v>
      </c>
      <c r="J40" s="61"/>
      <c r="K40" s="61"/>
      <c r="L40" s="61"/>
      <c r="M40" s="61"/>
      <c r="N40" s="23"/>
      <c r="O40" s="23"/>
      <c r="P40" s="17" t="b">
        <v>0</v>
      </c>
      <c r="Q40" s="32">
        <v>2</v>
      </c>
      <c r="R40" s="17"/>
      <c r="S40" s="17"/>
      <c r="T40" s="17" t="s">
        <v>58</v>
      </c>
      <c r="U40" s="17"/>
      <c r="V40" s="17"/>
    </row>
    <row r="41" spans="1:22" ht="24" customHeight="1" x14ac:dyDescent="0.25">
      <c r="A41" s="61" t="str">
        <f t="shared" si="0"/>
        <v/>
      </c>
      <c r="B41" s="61"/>
      <c r="C41" s="62" t="str">
        <f>IF(EXACT(Q41,2),T41,"&lt;MergeCellMark&gt;")</f>
        <v>5. Rozliczenia z tytułu środków na wydatki budżetowe i z tytułu dochodów budżetowych</v>
      </c>
      <c r="D41" s="62"/>
      <c r="E41" s="62"/>
      <c r="F41" s="31">
        <v>0</v>
      </c>
      <c r="G41" s="31">
        <v>0</v>
      </c>
      <c r="H41" s="21"/>
      <c r="I41" s="61" t="str">
        <f t="shared" si="1"/>
        <v xml:space="preserve"> </v>
      </c>
      <c r="J41" s="61"/>
      <c r="K41" s="61"/>
      <c r="L41" s="61"/>
      <c r="M41" s="61"/>
      <c r="N41" s="23"/>
      <c r="O41" s="23"/>
      <c r="P41" s="17" t="b">
        <v>0</v>
      </c>
      <c r="Q41" s="32">
        <v>2</v>
      </c>
      <c r="R41" s="17"/>
      <c r="S41" s="17"/>
      <c r="T41" s="17" t="s">
        <v>59</v>
      </c>
      <c r="U41" s="17"/>
      <c r="V41" s="17"/>
    </row>
    <row r="42" spans="1:22" ht="15" customHeight="1" x14ac:dyDescent="0.25">
      <c r="A42" s="25" t="str">
        <f t="shared" si="0"/>
        <v/>
      </c>
      <c r="B42" s="62" t="str">
        <f>IF(EXACT(Q42,1),T42,"&lt;MergeCellMark&gt;")</f>
        <v>III. Krótkoterminowe aktywa finansowe</v>
      </c>
      <c r="C42" s="62"/>
      <c r="D42" s="62"/>
      <c r="E42" s="62"/>
      <c r="F42" s="31">
        <v>1627.09</v>
      </c>
      <c r="G42" s="31">
        <v>1018.48</v>
      </c>
      <c r="H42" s="21"/>
      <c r="I42" s="61" t="str">
        <f t="shared" si="1"/>
        <v xml:space="preserve"> </v>
      </c>
      <c r="J42" s="61"/>
      <c r="K42" s="61"/>
      <c r="L42" s="61"/>
      <c r="M42" s="61"/>
      <c r="N42" s="23"/>
      <c r="O42" s="23"/>
      <c r="P42" s="17" t="b">
        <v>1</v>
      </c>
      <c r="Q42" s="32">
        <v>1</v>
      </c>
      <c r="R42" s="17"/>
      <c r="S42" s="17"/>
      <c r="T42" s="17" t="s">
        <v>60</v>
      </c>
      <c r="U42" s="17"/>
      <c r="V42" s="17"/>
    </row>
    <row r="43" spans="1:22" ht="15" customHeight="1" x14ac:dyDescent="0.25">
      <c r="A43" s="61" t="str">
        <f t="shared" si="0"/>
        <v/>
      </c>
      <c r="B43" s="61"/>
      <c r="C43" s="62" t="str">
        <f t="shared" ref="C43:C49" si="4">IF(EXACT(Q43,2),T43,"&lt;MergeCellMark&gt;")</f>
        <v>1. Środki pieniężne w kasie</v>
      </c>
      <c r="D43" s="62"/>
      <c r="E43" s="62"/>
      <c r="F43" s="31">
        <v>0</v>
      </c>
      <c r="G43" s="31">
        <v>0</v>
      </c>
      <c r="H43" s="21"/>
      <c r="I43" s="61" t="str">
        <f t="shared" si="1"/>
        <v xml:space="preserve"> </v>
      </c>
      <c r="J43" s="61"/>
      <c r="K43" s="61"/>
      <c r="L43" s="61"/>
      <c r="M43" s="61"/>
      <c r="N43" s="23"/>
      <c r="O43" s="23"/>
      <c r="P43" s="17" t="b">
        <v>0</v>
      </c>
      <c r="Q43" s="32">
        <v>2</v>
      </c>
      <c r="R43" s="17"/>
      <c r="S43" s="17"/>
      <c r="T43" s="17" t="s">
        <v>61</v>
      </c>
      <c r="U43" s="17"/>
      <c r="V43" s="17"/>
    </row>
    <row r="44" spans="1:22" ht="15" customHeight="1" x14ac:dyDescent="0.25">
      <c r="A44" s="61" t="str">
        <f t="shared" si="0"/>
        <v/>
      </c>
      <c r="B44" s="61"/>
      <c r="C44" s="62" t="str">
        <f t="shared" si="4"/>
        <v>2. Środki pieniężne na rachunkach bankowych</v>
      </c>
      <c r="D44" s="62"/>
      <c r="E44" s="62"/>
      <c r="F44" s="31">
        <v>1627.09</v>
      </c>
      <c r="G44" s="31">
        <v>1018.48</v>
      </c>
      <c r="H44" s="21"/>
      <c r="I44" s="61" t="str">
        <f t="shared" si="1"/>
        <v xml:space="preserve"> </v>
      </c>
      <c r="J44" s="61"/>
      <c r="K44" s="61"/>
      <c r="L44" s="61"/>
      <c r="M44" s="61"/>
      <c r="N44" s="23"/>
      <c r="O44" s="23"/>
      <c r="P44" s="17" t="b">
        <v>0</v>
      </c>
      <c r="Q44" s="32">
        <v>2</v>
      </c>
      <c r="R44" s="17"/>
      <c r="S44" s="17"/>
      <c r="T44" s="17" t="s">
        <v>62</v>
      </c>
      <c r="U44" s="17"/>
      <c r="V44" s="17"/>
    </row>
    <row r="45" spans="1:22" ht="15" customHeight="1" x14ac:dyDescent="0.25">
      <c r="A45" s="61" t="str">
        <f t="shared" si="0"/>
        <v/>
      </c>
      <c r="B45" s="61"/>
      <c r="C45" s="62" t="str">
        <f t="shared" si="4"/>
        <v>3. Środki pieniężne państwowego funduszu celowego</v>
      </c>
      <c r="D45" s="62"/>
      <c r="E45" s="62"/>
      <c r="F45" s="31">
        <v>0</v>
      </c>
      <c r="G45" s="31">
        <v>0</v>
      </c>
      <c r="H45" s="21"/>
      <c r="I45" s="61" t="str">
        <f t="shared" si="1"/>
        <v xml:space="preserve"> </v>
      </c>
      <c r="J45" s="61"/>
      <c r="K45" s="61"/>
      <c r="L45" s="61"/>
      <c r="M45" s="61"/>
      <c r="N45" s="23"/>
      <c r="O45" s="23"/>
      <c r="P45" s="17" t="b">
        <v>0</v>
      </c>
      <c r="Q45" s="32">
        <v>2</v>
      </c>
      <c r="R45" s="17"/>
      <c r="S45" s="17"/>
      <c r="T45" s="17" t="s">
        <v>63</v>
      </c>
      <c r="U45" s="17"/>
      <c r="V45" s="17"/>
    </row>
    <row r="46" spans="1:22" ht="15" customHeight="1" x14ac:dyDescent="0.25">
      <c r="A46" s="61" t="str">
        <f t="shared" si="0"/>
        <v/>
      </c>
      <c r="B46" s="61"/>
      <c r="C46" s="62" t="str">
        <f t="shared" si="4"/>
        <v>4. Inne środki pieniężne</v>
      </c>
      <c r="D46" s="62"/>
      <c r="E46" s="62"/>
      <c r="F46" s="31">
        <v>0</v>
      </c>
      <c r="G46" s="31">
        <v>0</v>
      </c>
      <c r="H46" s="21"/>
      <c r="I46" s="61" t="str">
        <f t="shared" si="1"/>
        <v xml:space="preserve"> </v>
      </c>
      <c r="J46" s="61"/>
      <c r="K46" s="61"/>
      <c r="L46" s="61"/>
      <c r="M46" s="61"/>
      <c r="N46" s="23"/>
      <c r="O46" s="23"/>
      <c r="P46" s="17" t="b">
        <v>0</v>
      </c>
      <c r="Q46" s="32">
        <v>2</v>
      </c>
      <c r="R46" s="17"/>
      <c r="S46" s="17"/>
      <c r="T46" s="17" t="s">
        <v>64</v>
      </c>
      <c r="U46" s="17"/>
      <c r="V46" s="17"/>
    </row>
    <row r="47" spans="1:22" ht="15" customHeight="1" x14ac:dyDescent="0.25">
      <c r="A47" s="61" t="str">
        <f t="shared" si="0"/>
        <v/>
      </c>
      <c r="B47" s="61"/>
      <c r="C47" s="62" t="str">
        <f t="shared" si="4"/>
        <v>5. Akcje lub udziały</v>
      </c>
      <c r="D47" s="62"/>
      <c r="E47" s="62"/>
      <c r="F47" s="31">
        <v>0</v>
      </c>
      <c r="G47" s="31">
        <v>0</v>
      </c>
      <c r="H47" s="21"/>
      <c r="I47" s="61" t="str">
        <f t="shared" si="1"/>
        <v xml:space="preserve"> </v>
      </c>
      <c r="J47" s="61"/>
      <c r="K47" s="61"/>
      <c r="L47" s="61"/>
      <c r="M47" s="61"/>
      <c r="N47" s="23"/>
      <c r="O47" s="23"/>
      <c r="P47" s="17" t="b">
        <v>0</v>
      </c>
      <c r="Q47" s="32">
        <v>2</v>
      </c>
      <c r="R47" s="17"/>
      <c r="S47" s="17"/>
      <c r="T47" s="17" t="s">
        <v>65</v>
      </c>
      <c r="U47" s="17"/>
      <c r="V47" s="17"/>
    </row>
    <row r="48" spans="1:22" ht="15" customHeight="1" x14ac:dyDescent="0.25">
      <c r="A48" s="61" t="str">
        <f t="shared" si="0"/>
        <v/>
      </c>
      <c r="B48" s="61"/>
      <c r="C48" s="62" t="str">
        <f t="shared" si="4"/>
        <v>6. Inne papiery wartościowe</v>
      </c>
      <c r="D48" s="62"/>
      <c r="E48" s="62"/>
      <c r="F48" s="31">
        <v>0</v>
      </c>
      <c r="G48" s="31">
        <v>0</v>
      </c>
      <c r="H48" s="21"/>
      <c r="I48" s="61" t="str">
        <f t="shared" si="1"/>
        <v xml:space="preserve"> </v>
      </c>
      <c r="J48" s="61"/>
      <c r="K48" s="61"/>
      <c r="L48" s="61"/>
      <c r="M48" s="61"/>
      <c r="N48" s="23"/>
      <c r="O48" s="23"/>
      <c r="P48" s="17" t="b">
        <v>0</v>
      </c>
      <c r="Q48" s="32">
        <v>2</v>
      </c>
      <c r="R48" s="17"/>
      <c r="S48" s="17"/>
      <c r="T48" s="17" t="s">
        <v>66</v>
      </c>
      <c r="U48" s="17"/>
      <c r="V48" s="17"/>
    </row>
    <row r="49" spans="1:22" ht="15" customHeight="1" x14ac:dyDescent="0.25">
      <c r="A49" s="61" t="str">
        <f t="shared" si="0"/>
        <v/>
      </c>
      <c r="B49" s="61"/>
      <c r="C49" s="62" t="str">
        <f t="shared" si="4"/>
        <v>7. Inne krótkoterminowe aktywa finansowe</v>
      </c>
      <c r="D49" s="62"/>
      <c r="E49" s="62"/>
      <c r="F49" s="31">
        <v>0</v>
      </c>
      <c r="G49" s="31">
        <v>0</v>
      </c>
      <c r="H49" s="21"/>
      <c r="I49" s="61" t="str">
        <f t="shared" si="1"/>
        <v xml:space="preserve"> </v>
      </c>
      <c r="J49" s="61"/>
      <c r="K49" s="61"/>
      <c r="L49" s="61"/>
      <c r="M49" s="61"/>
      <c r="N49" s="23"/>
      <c r="O49" s="23"/>
      <c r="P49" s="17" t="b">
        <v>0</v>
      </c>
      <c r="Q49" s="32">
        <v>2</v>
      </c>
      <c r="R49" s="17"/>
      <c r="S49" s="17"/>
      <c r="T49" s="17" t="s">
        <v>67</v>
      </c>
      <c r="U49" s="17"/>
      <c r="V49" s="17"/>
    </row>
    <row r="50" spans="1:22" ht="15" customHeight="1" x14ac:dyDescent="0.25">
      <c r="A50" s="25" t="str">
        <f t="shared" si="0"/>
        <v/>
      </c>
      <c r="B50" s="62" t="str">
        <f>IF(EXACT(Q50,1),T50,"&lt;MergeCellMark&gt;")</f>
        <v>IV. Rozliczenia międzyokresowe</v>
      </c>
      <c r="C50" s="62"/>
      <c r="D50" s="62"/>
      <c r="E50" s="62"/>
      <c r="F50" s="31">
        <v>89.1</v>
      </c>
      <c r="G50" s="31">
        <v>64.45</v>
      </c>
      <c r="H50" s="21"/>
      <c r="I50" s="61" t="str">
        <f t="shared" si="1"/>
        <v xml:space="preserve"> </v>
      </c>
      <c r="J50" s="61"/>
      <c r="K50" s="61"/>
      <c r="L50" s="61"/>
      <c r="M50" s="61"/>
      <c r="N50" s="23"/>
      <c r="O50" s="23"/>
      <c r="P50" s="17" t="b">
        <v>1</v>
      </c>
      <c r="Q50" s="32">
        <v>1</v>
      </c>
      <c r="R50" s="17"/>
      <c r="S50" s="17"/>
      <c r="T50" s="17" t="s">
        <v>68</v>
      </c>
      <c r="U50" s="17"/>
      <c r="V50" s="17"/>
    </row>
    <row r="51" spans="1:22" ht="15" customHeight="1" x14ac:dyDescent="0.25">
      <c r="A51" s="37" t="str">
        <f>"Suma aktywów"</f>
        <v>Suma aktywów</v>
      </c>
      <c r="B51" s="38"/>
      <c r="C51" s="38"/>
      <c r="D51" s="38"/>
      <c r="E51" s="39"/>
      <c r="F51" s="33">
        <v>9730182.3800000008</v>
      </c>
      <c r="G51" s="33">
        <v>9524802.1099999994</v>
      </c>
      <c r="H51" s="22"/>
      <c r="I51" s="41" t="str">
        <f>"Suma pasywów"</f>
        <v>Suma pasywów</v>
      </c>
      <c r="J51" s="41"/>
      <c r="K51" s="41"/>
      <c r="L51" s="41"/>
      <c r="M51" s="41"/>
      <c r="N51" s="33">
        <v>9730182.3800000008</v>
      </c>
      <c r="O51" s="33">
        <v>9524802.1099999994</v>
      </c>
    </row>
    <row r="52" spans="1:22" ht="13.5" hidden="1" customHeight="1" x14ac:dyDescent="0.25">
      <c r="A52" s="5" t="s">
        <v>16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30">
        <v>2022</v>
      </c>
    </row>
    <row r="53" spans="1:22" ht="13.5" hidden="1" customHeight="1" x14ac:dyDescent="0.25">
      <c r="A53" s="5" t="s">
        <v>17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30">
        <v>2022</v>
      </c>
    </row>
    <row r="54" spans="1:22" ht="21.75" hidden="1" customHeight="1" x14ac:dyDescent="0.25">
      <c r="A54" s="5" t="s">
        <v>18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0">
        <v>2022</v>
      </c>
    </row>
    <row r="55" spans="1:22" ht="13.5" hidden="1" customHeight="1" x14ac:dyDescent="0.25">
      <c r="A55" s="15" t="s">
        <v>19</v>
      </c>
      <c r="B55" s="26"/>
      <c r="C55" s="26"/>
      <c r="D55" s="26"/>
      <c r="E55" s="26"/>
      <c r="F55" s="26"/>
      <c r="G55" s="26"/>
      <c r="H55" s="26"/>
      <c r="I55" s="50" t="s">
        <v>20</v>
      </c>
      <c r="J55" s="50"/>
      <c r="K55" s="50"/>
      <c r="L55" s="50"/>
      <c r="M55" s="27"/>
      <c r="N55" s="27"/>
      <c r="O55" s="28"/>
      <c r="P55" s="30">
        <v>2022</v>
      </c>
    </row>
    <row r="56" spans="1:22" ht="15" customHeight="1" x14ac:dyDescent="0.25">
      <c r="C56" s="4"/>
      <c r="D56" s="4"/>
      <c r="E56" s="4"/>
      <c r="F56" s="4"/>
      <c r="P56" s="24"/>
    </row>
    <row r="57" spans="1:22" ht="36" customHeight="1" x14ac:dyDescent="0.25">
      <c r="A57" s="49" t="s">
        <v>21</v>
      </c>
      <c r="B57" s="49"/>
      <c r="C57" s="49"/>
      <c r="D57" s="49"/>
      <c r="E57" s="49" t="str">
        <f>P57&amp;CHAR(10)&amp;"......................................."&amp;CHAR(10)&amp;"rok, miesiąc, dzień"</f>
        <v>2023.03.20
.......................................
rok, miesiąc, dzień</v>
      </c>
      <c r="F57" s="49"/>
      <c r="G57" s="49" t="s">
        <v>22</v>
      </c>
      <c r="H57" s="49"/>
      <c r="I57" s="49"/>
      <c r="J57" s="49"/>
      <c r="K57" s="49"/>
      <c r="L57" s="49"/>
      <c r="M57" s="29"/>
      <c r="P57" s="17" t="s">
        <v>23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</mergeCells>
  <conditionalFormatting sqref="O51">
    <cfRule type="expression" dxfId="24" priority="10">
      <formula>AND($O$51=0,$P$3)</formula>
    </cfRule>
  </conditionalFormatting>
  <conditionalFormatting sqref="N51">
    <cfRule type="expression" dxfId="23" priority="9">
      <formula>AND($N$51=0,$P$3)</formula>
    </cfRule>
  </conditionalFormatting>
  <conditionalFormatting sqref="N12:N50">
    <cfRule type="expression" dxfId="22" priority="12">
      <formula>AND($N12=0,$P$3)</formula>
    </cfRule>
  </conditionalFormatting>
  <conditionalFormatting sqref="O12:O50">
    <cfRule type="expression" dxfId="21" priority="11">
      <formula>AND($O12=0,$P$3)</formula>
    </cfRule>
  </conditionalFormatting>
  <conditionalFormatting sqref="F12:F50">
    <cfRule type="expression" dxfId="20" priority="34">
      <formula>AND($F12=0,$P$3)</formula>
    </cfRule>
  </conditionalFormatting>
  <conditionalFormatting sqref="G12:G50">
    <cfRule type="expression" dxfId="19" priority="36">
      <formula>AND($G12=0,$P$3)</formula>
    </cfRule>
  </conditionalFormatting>
  <conditionalFormatting sqref="G51">
    <cfRule type="expression" dxfId="18" priority="38">
      <formula>AND($G$51=0,$P$3)</formula>
    </cfRule>
  </conditionalFormatting>
  <conditionalFormatting sqref="F51">
    <cfRule type="expression" dxfId="17" priority="40">
      <formula>AND($F$51=0,$P$3)</formula>
    </cfRule>
  </conditionalFormatting>
  <conditionalFormatting sqref="I55:L55">
    <cfRule type="expression" dxfId="16" priority="7">
      <formula>AND($I55=0,$P$3)</formula>
    </cfRule>
  </conditionalFormatting>
  <conditionalFormatting sqref="A12:G50">
    <cfRule type="expression" dxfId="15" priority="5">
      <formula>$P12</formula>
    </cfRule>
  </conditionalFormatting>
  <conditionalFormatting sqref="I12:O50">
    <cfRule type="expression" dxfId="14" priority="4">
      <formula>$R12</formula>
    </cfRule>
  </conditionalFormatting>
  <conditionalFormatting sqref="M8">
    <cfRule type="expression" dxfId="13" priority="3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23.04.0000.35145, VULCAN sp. z o.o., licencja: bialystok, Miasto Białystok, ul. Słonimska 1, 15-950 Białystok&amp;C&amp;"Calibri"&amp;8Strona &amp;P z &amp;N
&amp;R
&amp;"Calibri"&amp;7</oddFooter>
  </headerFooter>
  <ignoredErrors>
    <ignoredError sqref="A1:V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8A74-10F8-422D-9DEE-621C725D45B6}">
  <sheetPr>
    <pageSetUpPr fitToPage="1"/>
  </sheetPr>
  <dimension ref="A1:M77"/>
  <sheetViews>
    <sheetView showGridLines="0" workbookViewId="0">
      <selection activeCell="O24" sqref="O24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48" t="s">
        <v>24</v>
      </c>
      <c r="B2" s="48"/>
      <c r="C2" s="48"/>
      <c r="D2" s="48"/>
      <c r="E2" s="48"/>
      <c r="F2" s="48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1" t="s">
        <v>1</v>
      </c>
      <c r="B3" s="46"/>
      <c r="C3" s="52"/>
      <c r="D3" s="53"/>
      <c r="E3" s="51" t="s">
        <v>3</v>
      </c>
      <c r="F3" s="47"/>
      <c r="G3" s="17" t="b">
        <v>0</v>
      </c>
    </row>
    <row r="4" spans="1:13" ht="22.5" customHeight="1" x14ac:dyDescent="0.25">
      <c r="A4" s="42" t="s">
        <v>25</v>
      </c>
      <c r="B4" s="63"/>
      <c r="C4" s="64" t="str">
        <f>IF(G4,"Rachunek zysków i strat","Zestawienie zmian w funduszu jednostki")</f>
        <v>Rachunek zysków i strat</v>
      </c>
      <c r="D4" s="65"/>
      <c r="E4" s="66" t="s">
        <v>26</v>
      </c>
      <c r="F4" s="67"/>
      <c r="G4" s="17" t="b">
        <v>1</v>
      </c>
      <c r="H4" s="17"/>
    </row>
    <row r="5" spans="1:13" ht="15" customHeight="1" x14ac:dyDescent="0.25">
      <c r="A5" s="42" t="s">
        <v>27</v>
      </c>
      <c r="B5" s="63"/>
      <c r="C5" s="55" t="str">
        <f>IF(G5,"sporządzony","sporządzone")</f>
        <v>sporządzony</v>
      </c>
      <c r="D5" s="65"/>
      <c r="E5" s="66"/>
      <c r="F5" s="67"/>
      <c r="G5" s="17" t="b">
        <v>1</v>
      </c>
    </row>
    <row r="6" spans="1:13" ht="15" customHeight="1" x14ac:dyDescent="0.25">
      <c r="A6" s="42" t="s">
        <v>28</v>
      </c>
      <c r="B6" s="63"/>
      <c r="C6" s="55" t="str">
        <f>CONCATENATE("na dzień ",G6)</f>
        <v>na dzień 31.12.2022</v>
      </c>
      <c r="D6" s="65"/>
      <c r="E6" s="66"/>
      <c r="F6" s="67"/>
      <c r="G6" s="17" t="s">
        <v>10</v>
      </c>
    </row>
    <row r="7" spans="1:13" ht="15" customHeight="1" x14ac:dyDescent="0.25">
      <c r="A7" s="3"/>
      <c r="B7" s="2"/>
      <c r="C7" s="55" t="str">
        <f>IF(G4,"Wariant porównawczy","")</f>
        <v>Wariant porównawczy</v>
      </c>
      <c r="D7" s="65"/>
      <c r="E7" s="68" t="s">
        <v>7</v>
      </c>
      <c r="F7" s="69"/>
      <c r="G7" s="85">
        <v>2022</v>
      </c>
    </row>
    <row r="8" spans="1:13" ht="15" customHeight="1" x14ac:dyDescent="0.25">
      <c r="A8" s="45" t="s">
        <v>9</v>
      </c>
      <c r="B8" s="46"/>
      <c r="C8" s="55"/>
      <c r="D8" s="65"/>
      <c r="E8" s="14" t="str">
        <f>IF(G8&gt;=2018,"","wysłać bez pisma przewodniego")</f>
        <v/>
      </c>
      <c r="F8" s="12"/>
      <c r="G8" s="85">
        <v>2022</v>
      </c>
    </row>
    <row r="9" spans="1:13" ht="15" customHeight="1" x14ac:dyDescent="0.25">
      <c r="A9" s="3" t="s">
        <v>29</v>
      </c>
      <c r="B9" s="2"/>
      <c r="C9" s="58" t="s">
        <v>11</v>
      </c>
      <c r="D9" s="59"/>
      <c r="E9" s="8" t="s">
        <v>7</v>
      </c>
      <c r="F9" s="6"/>
    </row>
    <row r="10" spans="1:13" ht="15" customHeight="1" x14ac:dyDescent="0.25"/>
    <row r="11" spans="1:13" ht="25.5" customHeight="1" x14ac:dyDescent="0.25">
      <c r="A11" s="34"/>
      <c r="B11" s="35"/>
      <c r="C11" s="35"/>
      <c r="D11" s="35"/>
      <c r="E11" s="70" t="s">
        <v>92</v>
      </c>
      <c r="F11" s="71" t="s">
        <v>93</v>
      </c>
    </row>
    <row r="12" spans="1:13" ht="15" customHeight="1" x14ac:dyDescent="0.25">
      <c r="A12" s="72" t="s">
        <v>94</v>
      </c>
      <c r="B12" s="73"/>
      <c r="C12" s="73"/>
      <c r="D12" s="74"/>
      <c r="E12" s="31">
        <v>365305.22</v>
      </c>
      <c r="F12" s="31">
        <v>553828.49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2" t="s">
        <v>95</v>
      </c>
      <c r="B13" s="73"/>
      <c r="C13" s="73"/>
      <c r="D13" s="74"/>
      <c r="E13" s="31">
        <v>334113.71999999997</v>
      </c>
      <c r="F13" s="31">
        <v>513748.54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2" t="s">
        <v>96</v>
      </c>
      <c r="B14" s="73"/>
      <c r="C14" s="73"/>
      <c r="D14" s="74"/>
      <c r="E14" s="31">
        <v>0</v>
      </c>
      <c r="F14" s="31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2" t="s">
        <v>97</v>
      </c>
      <c r="B15" s="73"/>
      <c r="C15" s="73"/>
      <c r="D15" s="74"/>
      <c r="E15" s="31">
        <v>0</v>
      </c>
      <c r="F15" s="31">
        <v>0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2" t="s">
        <v>98</v>
      </c>
      <c r="B16" s="73"/>
      <c r="C16" s="73"/>
      <c r="D16" s="74"/>
      <c r="E16" s="31">
        <v>0</v>
      </c>
      <c r="F16" s="31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2" t="s">
        <v>99</v>
      </c>
      <c r="B17" s="73"/>
      <c r="C17" s="73"/>
      <c r="D17" s="74"/>
      <c r="E17" s="31">
        <v>0</v>
      </c>
      <c r="F17" s="31">
        <v>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2" t="s">
        <v>100</v>
      </c>
      <c r="B18" s="73"/>
      <c r="C18" s="73"/>
      <c r="D18" s="74"/>
      <c r="E18" s="31">
        <v>31191.5</v>
      </c>
      <c r="F18" s="31">
        <v>40079.949999999997</v>
      </c>
      <c r="G18" s="17" t="b">
        <v>0</v>
      </c>
      <c r="H18" s="17"/>
      <c r="I18" s="17"/>
      <c r="J18" s="17"/>
      <c r="K18" s="17"/>
      <c r="L18" s="17"/>
      <c r="M18" s="17"/>
    </row>
    <row r="19" spans="1:13" ht="15" customHeight="1" x14ac:dyDescent="0.25">
      <c r="A19" s="72" t="s">
        <v>101</v>
      </c>
      <c r="B19" s="73"/>
      <c r="C19" s="73"/>
      <c r="D19" s="74"/>
      <c r="E19" s="31">
        <v>8412928.5299999993</v>
      </c>
      <c r="F19" s="31">
        <v>9267850.2200000007</v>
      </c>
      <c r="G19" s="17" t="b">
        <v>1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2" t="s">
        <v>102</v>
      </c>
      <c r="B20" s="73"/>
      <c r="C20" s="73"/>
      <c r="D20" s="74"/>
      <c r="E20" s="31">
        <v>305334.76</v>
      </c>
      <c r="F20" s="31">
        <v>304454.99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2" t="s">
        <v>103</v>
      </c>
      <c r="B21" s="73"/>
      <c r="C21" s="73"/>
      <c r="D21" s="74"/>
      <c r="E21" s="31">
        <v>847828.94</v>
      </c>
      <c r="F21" s="31">
        <v>1170601.83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2" t="s">
        <v>104</v>
      </c>
      <c r="B22" s="73"/>
      <c r="C22" s="73"/>
      <c r="D22" s="74"/>
      <c r="E22" s="31">
        <v>253987.1</v>
      </c>
      <c r="F22" s="31">
        <v>213933.82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2" t="s">
        <v>105</v>
      </c>
      <c r="B23" s="73"/>
      <c r="C23" s="73"/>
      <c r="D23" s="74"/>
      <c r="E23" s="31">
        <v>5797.32</v>
      </c>
      <c r="F23" s="31">
        <v>11776.33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2" t="s">
        <v>106</v>
      </c>
      <c r="B24" s="73"/>
      <c r="C24" s="73"/>
      <c r="D24" s="74"/>
      <c r="E24" s="31">
        <v>5601424.0999999996</v>
      </c>
      <c r="F24" s="31">
        <v>6034061.1299999999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2" t="s">
        <v>107</v>
      </c>
      <c r="B25" s="73"/>
      <c r="C25" s="73"/>
      <c r="D25" s="74"/>
      <c r="E25" s="31">
        <v>1369334.31</v>
      </c>
      <c r="F25" s="31">
        <v>1526694.12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2" t="s">
        <v>108</v>
      </c>
      <c r="B26" s="73"/>
      <c r="C26" s="73"/>
      <c r="D26" s="74"/>
      <c r="E26" s="31">
        <v>25622</v>
      </c>
      <c r="F26" s="31">
        <v>1500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2" t="s">
        <v>109</v>
      </c>
      <c r="B27" s="73"/>
      <c r="C27" s="73"/>
      <c r="D27" s="74"/>
      <c r="E27" s="31">
        <v>0</v>
      </c>
      <c r="F27" s="31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2" t="s">
        <v>110</v>
      </c>
      <c r="B28" s="73"/>
      <c r="C28" s="73"/>
      <c r="D28" s="74"/>
      <c r="E28" s="31">
        <v>3600</v>
      </c>
      <c r="F28" s="31">
        <v>4828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2" t="s">
        <v>111</v>
      </c>
      <c r="B29" s="73"/>
      <c r="C29" s="73"/>
      <c r="D29" s="74"/>
      <c r="E29" s="31">
        <v>0</v>
      </c>
      <c r="F29" s="31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15" customHeight="1" x14ac:dyDescent="0.25">
      <c r="A30" s="72" t="s">
        <v>112</v>
      </c>
      <c r="B30" s="73"/>
      <c r="C30" s="73"/>
      <c r="D30" s="74"/>
      <c r="E30" s="31">
        <v>-8047623.3099999996</v>
      </c>
      <c r="F30" s="31">
        <v>-8714021.7300000004</v>
      </c>
      <c r="G30" s="17" t="b">
        <v>1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2" t="s">
        <v>113</v>
      </c>
      <c r="B31" s="73"/>
      <c r="C31" s="73"/>
      <c r="D31" s="74"/>
      <c r="E31" s="31">
        <v>39785.800000000003</v>
      </c>
      <c r="F31" s="31">
        <v>16644.009999999998</v>
      </c>
      <c r="G31" s="17" t="b">
        <v>1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2" t="s">
        <v>114</v>
      </c>
      <c r="B32" s="73"/>
      <c r="C32" s="73"/>
      <c r="D32" s="74"/>
      <c r="E32" s="31">
        <v>0</v>
      </c>
      <c r="F32" s="31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2" t="s">
        <v>115</v>
      </c>
      <c r="B33" s="73"/>
      <c r="C33" s="73"/>
      <c r="D33" s="74"/>
      <c r="E33" s="31">
        <v>0</v>
      </c>
      <c r="F33" s="31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2" t="s">
        <v>116</v>
      </c>
      <c r="B34" s="73"/>
      <c r="C34" s="73"/>
      <c r="D34" s="74"/>
      <c r="E34" s="31">
        <v>39785.800000000003</v>
      </c>
      <c r="F34" s="31">
        <v>16644.009999999998</v>
      </c>
      <c r="G34" s="17" t="b">
        <v>0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2" t="s">
        <v>117</v>
      </c>
      <c r="B35" s="73"/>
      <c r="C35" s="73"/>
      <c r="D35" s="74"/>
      <c r="E35" s="31">
        <v>745.05</v>
      </c>
      <c r="F35" s="31">
        <v>324.45</v>
      </c>
      <c r="G35" s="17" t="b">
        <v>1</v>
      </c>
      <c r="H35" s="17"/>
      <c r="I35" s="17"/>
      <c r="J35" s="17"/>
      <c r="K35" s="17"/>
      <c r="L35" s="17"/>
      <c r="M35" s="17"/>
    </row>
    <row r="36" spans="1:13" ht="24" customHeight="1" x14ac:dyDescent="0.25">
      <c r="A36" s="72" t="s">
        <v>118</v>
      </c>
      <c r="B36" s="73"/>
      <c r="C36" s="73"/>
      <c r="D36" s="74"/>
      <c r="E36" s="31">
        <v>0</v>
      </c>
      <c r="F36" s="31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2" t="s">
        <v>119</v>
      </c>
      <c r="B37" s="73"/>
      <c r="C37" s="73"/>
      <c r="D37" s="74"/>
      <c r="E37" s="31">
        <v>745.05</v>
      </c>
      <c r="F37" s="31">
        <v>324.45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2" t="s">
        <v>120</v>
      </c>
      <c r="B38" s="73"/>
      <c r="C38" s="73"/>
      <c r="D38" s="74"/>
      <c r="E38" s="31">
        <v>-8008582.5599999996</v>
      </c>
      <c r="F38" s="31">
        <v>-8697702.1699999999</v>
      </c>
      <c r="G38" s="17" t="b">
        <v>1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2" t="s">
        <v>121</v>
      </c>
      <c r="B39" s="73"/>
      <c r="C39" s="73"/>
      <c r="D39" s="74"/>
      <c r="E39" s="31">
        <v>36.04</v>
      </c>
      <c r="F39" s="31">
        <v>705.11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2" t="s">
        <v>122</v>
      </c>
      <c r="B40" s="73"/>
      <c r="C40" s="73"/>
      <c r="D40" s="74"/>
      <c r="E40" s="31">
        <v>0</v>
      </c>
      <c r="F40" s="31">
        <v>0</v>
      </c>
      <c r="G40" s="17" t="b">
        <v>0</v>
      </c>
      <c r="H40" s="17"/>
      <c r="I40" s="17"/>
      <c r="J40" s="17"/>
      <c r="K40" s="17"/>
      <c r="L40" s="17"/>
      <c r="M40" s="17"/>
    </row>
    <row r="41" spans="1:13" ht="15" customHeight="1" x14ac:dyDescent="0.25">
      <c r="A41" s="72" t="s">
        <v>123</v>
      </c>
      <c r="B41" s="73"/>
      <c r="C41" s="73"/>
      <c r="D41" s="74"/>
      <c r="E41" s="31">
        <v>36.04</v>
      </c>
      <c r="F41" s="31">
        <v>705.11</v>
      </c>
      <c r="G41" s="17" t="b">
        <v>0</v>
      </c>
      <c r="H41" s="17"/>
      <c r="I41" s="17"/>
      <c r="J41" s="17"/>
      <c r="K41" s="17"/>
      <c r="L41" s="17"/>
      <c r="M41" s="17"/>
    </row>
    <row r="42" spans="1:13" ht="15" customHeight="1" x14ac:dyDescent="0.25">
      <c r="A42" s="72" t="s">
        <v>124</v>
      </c>
      <c r="B42" s="73"/>
      <c r="C42" s="73"/>
      <c r="D42" s="74"/>
      <c r="E42" s="31">
        <v>0</v>
      </c>
      <c r="F42" s="31">
        <v>0</v>
      </c>
      <c r="G42" s="17" t="b">
        <v>0</v>
      </c>
      <c r="H42" s="17"/>
      <c r="I42" s="17"/>
      <c r="J42" s="17"/>
      <c r="K42" s="17"/>
      <c r="L42" s="17"/>
      <c r="M42" s="17"/>
    </row>
    <row r="43" spans="1:13" ht="15" customHeight="1" x14ac:dyDescent="0.25">
      <c r="A43" s="72" t="s">
        <v>125</v>
      </c>
      <c r="B43" s="73"/>
      <c r="C43" s="73"/>
      <c r="D43" s="74"/>
      <c r="E43" s="31">
        <v>0</v>
      </c>
      <c r="F43" s="31">
        <v>0</v>
      </c>
      <c r="G43" s="17" t="b">
        <v>1</v>
      </c>
      <c r="H43" s="17"/>
      <c r="I43" s="17"/>
      <c r="J43" s="17"/>
      <c r="K43" s="17"/>
      <c r="L43" s="17"/>
      <c r="M43" s="17"/>
    </row>
    <row r="44" spans="1:13" ht="15" customHeight="1" x14ac:dyDescent="0.25">
      <c r="A44" s="72" t="s">
        <v>126</v>
      </c>
      <c r="B44" s="73"/>
      <c r="C44" s="73"/>
      <c r="D44" s="74"/>
      <c r="E44" s="31">
        <v>0</v>
      </c>
      <c r="F44" s="31">
        <v>0</v>
      </c>
      <c r="G44" s="17" t="b">
        <v>0</v>
      </c>
      <c r="H44" s="17"/>
      <c r="I44" s="17"/>
      <c r="J44" s="17"/>
      <c r="K44" s="17"/>
      <c r="L44" s="17"/>
      <c r="M44" s="17"/>
    </row>
    <row r="45" spans="1:13" ht="15" customHeight="1" x14ac:dyDescent="0.25">
      <c r="A45" s="72" t="s">
        <v>127</v>
      </c>
      <c r="B45" s="73"/>
      <c r="C45" s="73"/>
      <c r="D45" s="74"/>
      <c r="E45" s="31">
        <v>0</v>
      </c>
      <c r="F45" s="31">
        <v>0</v>
      </c>
      <c r="G45" s="17" t="b">
        <v>0</v>
      </c>
      <c r="H45" s="17"/>
      <c r="I45" s="17"/>
      <c r="J45" s="17"/>
      <c r="K45" s="17"/>
      <c r="L45" s="17"/>
      <c r="M45" s="17"/>
    </row>
    <row r="46" spans="1:13" ht="15" customHeight="1" x14ac:dyDescent="0.25">
      <c r="A46" s="72" t="s">
        <v>128</v>
      </c>
      <c r="B46" s="73"/>
      <c r="C46" s="73"/>
      <c r="D46" s="74"/>
      <c r="E46" s="31">
        <v>-8008546.5199999996</v>
      </c>
      <c r="F46" s="31">
        <v>-8696997.0600000005</v>
      </c>
      <c r="G46" s="17" t="b">
        <v>1</v>
      </c>
      <c r="H46" s="17"/>
      <c r="I46" s="17"/>
      <c r="J46" s="17"/>
      <c r="K46" s="17"/>
      <c r="L46" s="17"/>
      <c r="M46" s="17"/>
    </row>
    <row r="47" spans="1:13" ht="15" customHeight="1" x14ac:dyDescent="0.25">
      <c r="A47" s="72" t="s">
        <v>129</v>
      </c>
      <c r="B47" s="73"/>
      <c r="C47" s="73"/>
      <c r="D47" s="74"/>
      <c r="E47" s="31">
        <v>0</v>
      </c>
      <c r="F47" s="31">
        <v>0</v>
      </c>
      <c r="G47" s="17" t="b">
        <v>1</v>
      </c>
      <c r="H47" s="17"/>
      <c r="I47" s="17"/>
      <c r="J47" s="17"/>
      <c r="K47" s="17"/>
      <c r="L47" s="17"/>
      <c r="M47" s="17"/>
    </row>
    <row r="48" spans="1:13" ht="15" customHeight="1" x14ac:dyDescent="0.25">
      <c r="A48" s="72" t="s">
        <v>130</v>
      </c>
      <c r="B48" s="73"/>
      <c r="C48" s="73"/>
      <c r="D48" s="74"/>
      <c r="E48" s="31">
        <v>0</v>
      </c>
      <c r="F48" s="31">
        <v>0</v>
      </c>
      <c r="G48" s="17" t="b">
        <v>1</v>
      </c>
      <c r="H48" s="17"/>
      <c r="I48" s="17"/>
      <c r="J48" s="17"/>
      <c r="K48" s="17"/>
      <c r="L48" s="17"/>
      <c r="M48" s="17"/>
    </row>
    <row r="49" spans="1:13" ht="15" customHeight="1" x14ac:dyDescent="0.25">
      <c r="A49" s="72" t="s">
        <v>131</v>
      </c>
      <c r="B49" s="73"/>
      <c r="C49" s="73"/>
      <c r="D49" s="74"/>
      <c r="E49" s="31">
        <v>-8008546.5199999996</v>
      </c>
      <c r="F49" s="31">
        <v>-8696997.0600000005</v>
      </c>
      <c r="G49" s="17" t="b">
        <v>1</v>
      </c>
      <c r="H49" s="17"/>
      <c r="I49" s="17"/>
      <c r="J49" s="17"/>
      <c r="K49" s="17"/>
      <c r="L49" s="17"/>
      <c r="M49" s="17"/>
    </row>
    <row r="50" spans="1:13" ht="15" customHeight="1" x14ac:dyDescent="0.25">
      <c r="A50" s="75"/>
      <c r="B50" s="75"/>
      <c r="C50" s="75"/>
      <c r="D50" s="75"/>
      <c r="E50" s="76"/>
      <c r="F50" s="77"/>
      <c r="G50" s="17"/>
      <c r="H50" s="17"/>
      <c r="I50" s="17"/>
      <c r="J50" s="17"/>
      <c r="K50" s="17"/>
      <c r="L50" s="17"/>
      <c r="M50" s="17"/>
    </row>
    <row r="51" spans="1:13" ht="13.5" hidden="1" customHeight="1" x14ac:dyDescent="0.25">
      <c r="A51" s="78" t="s">
        <v>132</v>
      </c>
      <c r="B51" s="78"/>
      <c r="C51" s="78"/>
      <c r="D51" s="78"/>
      <c r="E51" s="79"/>
      <c r="F51" s="79"/>
      <c r="G51" s="86">
        <v>2022</v>
      </c>
    </row>
    <row r="52" spans="1:13" ht="15" customHeight="1" x14ac:dyDescent="0.25">
      <c r="A52" s="78"/>
      <c r="B52" s="78"/>
      <c r="C52" s="78"/>
      <c r="D52" s="78"/>
      <c r="E52" s="80"/>
      <c r="F52" s="81">
        <v>0</v>
      </c>
      <c r="G52" s="17" t="b">
        <v>0</v>
      </c>
    </row>
    <row r="53" spans="1:13" ht="15" customHeight="1" x14ac:dyDescent="0.25">
      <c r="A53" s="82"/>
      <c r="B53" s="82"/>
      <c r="C53" s="82"/>
      <c r="D53" s="82"/>
      <c r="E53" s="80"/>
      <c r="F53" s="80"/>
      <c r="G53" s="17"/>
    </row>
    <row r="54" spans="1:13" ht="36" customHeight="1" x14ac:dyDescent="0.25">
      <c r="A54" s="83" t="s">
        <v>21</v>
      </c>
      <c r="B54" s="83"/>
      <c r="C54" s="83" t="str">
        <f>G54&amp;CHAR(10)&amp;"......................................."&amp;CHAR(10)&amp;"rok, miesiąc, dzień"</f>
        <v>2023.03.20
.......................................
rok, miesiąc, dzień</v>
      </c>
      <c r="D54" s="83"/>
      <c r="E54" s="83" t="s">
        <v>22</v>
      </c>
      <c r="F54" s="84"/>
      <c r="G54" s="17" t="s">
        <v>23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51:D51"/>
    <mergeCell ref="A52:D52"/>
    <mergeCell ref="A54:B54"/>
    <mergeCell ref="C54:D54"/>
    <mergeCell ref="E54:F54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23.04.0000.35145, VULCAN sp. z o.o., licencja: bialystok, Miasto Białystok, ul. Słonimska 1, 15-950 Białystok&amp;C&amp;"Calibri"&amp;8Strona &amp;P z &amp;N
&amp;R
&amp;"Calibri"&amp;7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2B7A-9AC2-494D-BD7B-91F961C968BC}">
  <sheetPr>
    <pageSetUpPr fitToPage="1"/>
  </sheetPr>
  <dimension ref="A1:M67"/>
  <sheetViews>
    <sheetView showGridLines="0" topLeftCell="A4" workbookViewId="0">
      <selection activeCell="L16" sqref="L16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48" t="s">
        <v>24</v>
      </c>
      <c r="B2" s="48"/>
      <c r="C2" s="48"/>
      <c r="D2" s="48"/>
      <c r="E2" s="48"/>
      <c r="F2" s="48"/>
      <c r="G2" s="18" t="s">
        <v>0</v>
      </c>
      <c r="H2" s="17"/>
      <c r="I2" s="17"/>
      <c r="J2" s="17"/>
      <c r="K2" s="17"/>
      <c r="L2" s="17"/>
    </row>
    <row r="3" spans="1:13" ht="15.75" customHeight="1" x14ac:dyDescent="0.25">
      <c r="A3" s="51" t="s">
        <v>1</v>
      </c>
      <c r="B3" s="46"/>
      <c r="C3" s="52"/>
      <c r="D3" s="53"/>
      <c r="E3" s="51" t="s">
        <v>3</v>
      </c>
      <c r="F3" s="47"/>
      <c r="G3" s="17" t="b">
        <v>0</v>
      </c>
    </row>
    <row r="4" spans="1:13" ht="31.5" customHeight="1" x14ac:dyDescent="0.25">
      <c r="A4" s="42" t="s">
        <v>25</v>
      </c>
      <c r="B4" s="63"/>
      <c r="C4" s="64" t="str">
        <f>IF(G4,"Rachunek zysków i strat","Zestawienie zmian w funduszu jednostki")</f>
        <v>Zestawienie zmian w funduszu jednostki</v>
      </c>
      <c r="D4" s="65"/>
      <c r="E4" s="66" t="s">
        <v>26</v>
      </c>
      <c r="F4" s="67"/>
      <c r="G4" s="17" t="b">
        <v>0</v>
      </c>
      <c r="H4" s="17"/>
    </row>
    <row r="5" spans="1:13" ht="15" customHeight="1" x14ac:dyDescent="0.25">
      <c r="A5" s="42" t="s">
        <v>27</v>
      </c>
      <c r="B5" s="63"/>
      <c r="C5" s="55" t="str">
        <f>IF(G5,"sporządzony","sporządzone")</f>
        <v>sporządzone</v>
      </c>
      <c r="D5" s="65"/>
      <c r="E5" s="66"/>
      <c r="F5" s="67"/>
      <c r="G5" s="17" t="b">
        <v>0</v>
      </c>
    </row>
    <row r="6" spans="1:13" ht="15" customHeight="1" x14ac:dyDescent="0.25">
      <c r="A6" s="42" t="s">
        <v>28</v>
      </c>
      <c r="B6" s="63"/>
      <c r="C6" s="55" t="str">
        <f>CONCATENATE("na dzień ",G6)</f>
        <v>na dzień 31.12.2022</v>
      </c>
      <c r="D6" s="65"/>
      <c r="E6" s="66"/>
      <c r="F6" s="67"/>
      <c r="G6" s="17" t="s">
        <v>10</v>
      </c>
    </row>
    <row r="7" spans="1:13" ht="15" customHeight="1" x14ac:dyDescent="0.25">
      <c r="A7" s="3"/>
      <c r="B7" s="2"/>
      <c r="C7" s="55" t="str">
        <f>IF(G4,"Wariant porównawczy","")</f>
        <v/>
      </c>
      <c r="D7" s="65"/>
      <c r="E7" s="68" t="s">
        <v>7</v>
      </c>
      <c r="F7" s="69"/>
      <c r="G7" s="85">
        <v>2022</v>
      </c>
    </row>
    <row r="8" spans="1:13" ht="15" customHeight="1" x14ac:dyDescent="0.25">
      <c r="A8" s="45" t="s">
        <v>9</v>
      </c>
      <c r="B8" s="46"/>
      <c r="C8" s="55"/>
      <c r="D8" s="65"/>
      <c r="E8" s="14" t="str">
        <f>IF(G8&gt;=2018,"","wysłać bez pisma przewodniego")</f>
        <v/>
      </c>
      <c r="F8" s="12"/>
      <c r="G8" s="85">
        <v>2022</v>
      </c>
    </row>
    <row r="9" spans="1:13" ht="15" customHeight="1" x14ac:dyDescent="0.25">
      <c r="A9" s="3" t="s">
        <v>29</v>
      </c>
      <c r="B9" s="2"/>
      <c r="C9" s="58" t="s">
        <v>11</v>
      </c>
      <c r="D9" s="59"/>
      <c r="E9" s="8" t="s">
        <v>7</v>
      </c>
      <c r="F9" s="6"/>
    </row>
    <row r="10" spans="1:13" ht="15" customHeight="1" x14ac:dyDescent="0.25"/>
    <row r="11" spans="1:13" ht="25.5" customHeight="1" x14ac:dyDescent="0.25">
      <c r="A11" s="34"/>
      <c r="B11" s="35"/>
      <c r="C11" s="35"/>
      <c r="D11" s="35"/>
      <c r="E11" s="70" t="s">
        <v>92</v>
      </c>
      <c r="F11" s="71" t="s">
        <v>93</v>
      </c>
    </row>
    <row r="12" spans="1:13" ht="15" customHeight="1" x14ac:dyDescent="0.25">
      <c r="A12" s="72" t="s">
        <v>133</v>
      </c>
      <c r="B12" s="73"/>
      <c r="C12" s="73"/>
      <c r="D12" s="74"/>
      <c r="E12" s="31">
        <v>16586584.91</v>
      </c>
      <c r="F12" s="31">
        <v>17051209.579999998</v>
      </c>
      <c r="G12" s="17" t="b">
        <v>1</v>
      </c>
      <c r="H12" s="17"/>
      <c r="I12" s="17"/>
      <c r="J12" s="17"/>
      <c r="K12" s="17"/>
      <c r="L12" s="17"/>
      <c r="M12" s="17"/>
    </row>
    <row r="13" spans="1:13" ht="15" customHeight="1" x14ac:dyDescent="0.25">
      <c r="A13" s="72" t="s">
        <v>134</v>
      </c>
      <c r="B13" s="73"/>
      <c r="C13" s="73"/>
      <c r="D13" s="74"/>
      <c r="E13" s="31">
        <v>7657760.2800000003</v>
      </c>
      <c r="F13" s="31">
        <v>8573077.5999999996</v>
      </c>
      <c r="G13" s="17" t="b">
        <v>0</v>
      </c>
      <c r="H13" s="17"/>
      <c r="I13" s="17"/>
      <c r="J13" s="17"/>
      <c r="K13" s="17"/>
      <c r="L13" s="17"/>
      <c r="M13" s="17"/>
    </row>
    <row r="14" spans="1:13" ht="15" customHeight="1" x14ac:dyDescent="0.25">
      <c r="A14" s="72" t="s">
        <v>135</v>
      </c>
      <c r="B14" s="73"/>
      <c r="C14" s="73"/>
      <c r="D14" s="74"/>
      <c r="E14" s="31">
        <v>0</v>
      </c>
      <c r="F14" s="31">
        <v>0</v>
      </c>
      <c r="G14" s="17" t="b">
        <v>0</v>
      </c>
      <c r="H14" s="17"/>
      <c r="I14" s="17"/>
      <c r="J14" s="17"/>
      <c r="K14" s="17"/>
      <c r="L14" s="17"/>
      <c r="M14" s="17"/>
    </row>
    <row r="15" spans="1:13" ht="15" customHeight="1" x14ac:dyDescent="0.25">
      <c r="A15" s="72" t="s">
        <v>136</v>
      </c>
      <c r="B15" s="73"/>
      <c r="C15" s="73"/>
      <c r="D15" s="74"/>
      <c r="E15" s="31">
        <v>7657760.2800000003</v>
      </c>
      <c r="F15" s="31">
        <v>8463257.5999999996</v>
      </c>
      <c r="G15" s="17" t="b">
        <v>0</v>
      </c>
      <c r="H15" s="17"/>
      <c r="I15" s="17"/>
      <c r="J15" s="17"/>
      <c r="K15" s="17"/>
      <c r="L15" s="17"/>
      <c r="M15" s="17"/>
    </row>
    <row r="16" spans="1:13" ht="15" customHeight="1" x14ac:dyDescent="0.25">
      <c r="A16" s="72" t="s">
        <v>137</v>
      </c>
      <c r="B16" s="73"/>
      <c r="C16" s="73"/>
      <c r="D16" s="74"/>
      <c r="E16" s="31">
        <v>0</v>
      </c>
      <c r="F16" s="31">
        <v>0</v>
      </c>
      <c r="G16" s="17" t="b">
        <v>0</v>
      </c>
      <c r="H16" s="17"/>
      <c r="I16" s="17"/>
      <c r="J16" s="17"/>
      <c r="K16" s="17"/>
      <c r="L16" s="17"/>
      <c r="M16" s="17"/>
    </row>
    <row r="17" spans="1:13" ht="15" customHeight="1" x14ac:dyDescent="0.25">
      <c r="A17" s="72" t="s">
        <v>138</v>
      </c>
      <c r="B17" s="73"/>
      <c r="C17" s="73"/>
      <c r="D17" s="74"/>
      <c r="E17" s="31">
        <v>0</v>
      </c>
      <c r="F17" s="31">
        <v>109820</v>
      </c>
      <c r="G17" s="17" t="b">
        <v>0</v>
      </c>
      <c r="H17" s="17"/>
      <c r="I17" s="17"/>
      <c r="J17" s="17"/>
      <c r="K17" s="17"/>
      <c r="L17" s="17"/>
      <c r="M17" s="17"/>
    </row>
    <row r="18" spans="1:13" ht="15" customHeight="1" x14ac:dyDescent="0.25">
      <c r="A18" s="72" t="s">
        <v>139</v>
      </c>
      <c r="B18" s="73"/>
      <c r="C18" s="73"/>
      <c r="D18" s="74"/>
      <c r="E18" s="31">
        <v>0</v>
      </c>
      <c r="F18" s="31">
        <v>0</v>
      </c>
      <c r="G18" s="17" t="b">
        <v>0</v>
      </c>
      <c r="H18" s="17"/>
      <c r="I18" s="17"/>
      <c r="J18" s="17"/>
      <c r="K18" s="17"/>
      <c r="L18" s="17"/>
      <c r="M18" s="17"/>
    </row>
    <row r="19" spans="1:13" ht="24" customHeight="1" x14ac:dyDescent="0.25">
      <c r="A19" s="72" t="s">
        <v>140</v>
      </c>
      <c r="B19" s="73"/>
      <c r="C19" s="73"/>
      <c r="D19" s="74"/>
      <c r="E19" s="31">
        <v>0</v>
      </c>
      <c r="F19" s="31">
        <v>0</v>
      </c>
      <c r="G19" s="17" t="b">
        <v>0</v>
      </c>
      <c r="H19" s="17"/>
      <c r="I19" s="17"/>
      <c r="J19" s="17"/>
      <c r="K19" s="17"/>
      <c r="L19" s="17"/>
      <c r="M19" s="17"/>
    </row>
    <row r="20" spans="1:13" ht="15" customHeight="1" x14ac:dyDescent="0.25">
      <c r="A20" s="72" t="s">
        <v>141</v>
      </c>
      <c r="B20" s="73"/>
      <c r="C20" s="73"/>
      <c r="D20" s="74"/>
      <c r="E20" s="31">
        <v>0</v>
      </c>
      <c r="F20" s="31">
        <v>0</v>
      </c>
      <c r="G20" s="17" t="b">
        <v>0</v>
      </c>
      <c r="H20" s="17"/>
      <c r="I20" s="17"/>
      <c r="J20" s="17"/>
      <c r="K20" s="17"/>
      <c r="L20" s="17"/>
      <c r="M20" s="17"/>
    </row>
    <row r="21" spans="1:13" ht="15" customHeight="1" x14ac:dyDescent="0.25">
      <c r="A21" s="72" t="s">
        <v>142</v>
      </c>
      <c r="B21" s="73"/>
      <c r="C21" s="73"/>
      <c r="D21" s="74"/>
      <c r="E21" s="31">
        <v>0</v>
      </c>
      <c r="F21" s="31">
        <v>0</v>
      </c>
      <c r="G21" s="17" t="b">
        <v>0</v>
      </c>
      <c r="H21" s="17"/>
      <c r="I21" s="17"/>
      <c r="J21" s="17"/>
      <c r="K21" s="17"/>
      <c r="L21" s="17"/>
      <c r="M21" s="17"/>
    </row>
    <row r="22" spans="1:13" ht="15" customHeight="1" x14ac:dyDescent="0.25">
      <c r="A22" s="72" t="s">
        <v>143</v>
      </c>
      <c r="B22" s="73"/>
      <c r="C22" s="73"/>
      <c r="D22" s="74"/>
      <c r="E22" s="31">
        <v>0</v>
      </c>
      <c r="F22" s="31">
        <v>0</v>
      </c>
      <c r="G22" s="17" t="b">
        <v>0</v>
      </c>
      <c r="H22" s="17"/>
      <c r="I22" s="17"/>
      <c r="J22" s="17"/>
      <c r="K22" s="17"/>
      <c r="L22" s="17"/>
      <c r="M22" s="17"/>
    </row>
    <row r="23" spans="1:13" ht="15" customHeight="1" x14ac:dyDescent="0.25">
      <c r="A23" s="72" t="s">
        <v>144</v>
      </c>
      <c r="B23" s="73"/>
      <c r="C23" s="73"/>
      <c r="D23" s="74"/>
      <c r="E23" s="31">
        <v>0</v>
      </c>
      <c r="F23" s="31">
        <v>0</v>
      </c>
      <c r="G23" s="17" t="b">
        <v>0</v>
      </c>
      <c r="H23" s="17"/>
      <c r="I23" s="17"/>
      <c r="J23" s="17"/>
      <c r="K23" s="17"/>
      <c r="L23" s="17"/>
      <c r="M23" s="17"/>
    </row>
    <row r="24" spans="1:13" ht="15" customHeight="1" x14ac:dyDescent="0.25">
      <c r="A24" s="72" t="s">
        <v>145</v>
      </c>
      <c r="B24" s="73"/>
      <c r="C24" s="73"/>
      <c r="D24" s="74"/>
      <c r="E24" s="31">
        <v>7193135.6100000003</v>
      </c>
      <c r="F24" s="31">
        <v>8159789.3700000001</v>
      </c>
      <c r="G24" s="17" t="b">
        <v>0</v>
      </c>
      <c r="H24" s="17"/>
      <c r="I24" s="17"/>
      <c r="J24" s="17"/>
      <c r="K24" s="17"/>
      <c r="L24" s="17"/>
      <c r="M24" s="17"/>
    </row>
    <row r="25" spans="1:13" ht="15" customHeight="1" x14ac:dyDescent="0.25">
      <c r="A25" s="72" t="s">
        <v>146</v>
      </c>
      <c r="B25" s="73"/>
      <c r="C25" s="73"/>
      <c r="D25" s="74"/>
      <c r="E25" s="31">
        <v>7163180.9900000002</v>
      </c>
      <c r="F25" s="31">
        <v>8008546.5199999996</v>
      </c>
      <c r="G25" s="17" t="b">
        <v>0</v>
      </c>
      <c r="H25" s="17"/>
      <c r="I25" s="17"/>
      <c r="J25" s="17"/>
      <c r="K25" s="17"/>
      <c r="L25" s="17"/>
      <c r="M25" s="17"/>
    </row>
    <row r="26" spans="1:13" ht="15" customHeight="1" x14ac:dyDescent="0.25">
      <c r="A26" s="72" t="s">
        <v>147</v>
      </c>
      <c r="B26" s="73"/>
      <c r="C26" s="73"/>
      <c r="D26" s="74"/>
      <c r="E26" s="31">
        <v>29954.62</v>
      </c>
      <c r="F26" s="31">
        <v>41422.85</v>
      </c>
      <c r="G26" s="17" t="b">
        <v>0</v>
      </c>
      <c r="H26" s="17"/>
      <c r="I26" s="17"/>
      <c r="J26" s="17"/>
      <c r="K26" s="17"/>
      <c r="L26" s="17"/>
      <c r="M26" s="17"/>
    </row>
    <row r="27" spans="1:13" ht="15" customHeight="1" x14ac:dyDescent="0.25">
      <c r="A27" s="72" t="s">
        <v>148</v>
      </c>
      <c r="B27" s="73"/>
      <c r="C27" s="73"/>
      <c r="D27" s="74"/>
      <c r="E27" s="31">
        <v>0</v>
      </c>
      <c r="F27" s="31">
        <v>0</v>
      </c>
      <c r="G27" s="17" t="b">
        <v>0</v>
      </c>
      <c r="H27" s="17"/>
      <c r="I27" s="17"/>
      <c r="J27" s="17"/>
      <c r="K27" s="17"/>
      <c r="L27" s="17"/>
      <c r="M27" s="17"/>
    </row>
    <row r="28" spans="1:13" ht="15" customHeight="1" x14ac:dyDescent="0.25">
      <c r="A28" s="72" t="s">
        <v>149</v>
      </c>
      <c r="B28" s="73"/>
      <c r="C28" s="73"/>
      <c r="D28" s="74"/>
      <c r="E28" s="31">
        <v>0</v>
      </c>
      <c r="F28" s="31">
        <v>109820</v>
      </c>
      <c r="G28" s="17" t="b">
        <v>0</v>
      </c>
      <c r="H28" s="17"/>
      <c r="I28" s="17"/>
      <c r="J28" s="17"/>
      <c r="K28" s="17"/>
      <c r="L28" s="17"/>
      <c r="M28" s="17"/>
    </row>
    <row r="29" spans="1:13" ht="15" customHeight="1" x14ac:dyDescent="0.25">
      <c r="A29" s="72" t="s">
        <v>150</v>
      </c>
      <c r="B29" s="73"/>
      <c r="C29" s="73"/>
      <c r="D29" s="74"/>
      <c r="E29" s="31">
        <v>0</v>
      </c>
      <c r="F29" s="31">
        <v>0</v>
      </c>
      <c r="G29" s="17" t="b">
        <v>0</v>
      </c>
      <c r="H29" s="17"/>
      <c r="I29" s="17"/>
      <c r="J29" s="17"/>
      <c r="K29" s="17"/>
      <c r="L29" s="17"/>
      <c r="M29" s="17"/>
    </row>
    <row r="30" spans="1:13" ht="24" customHeight="1" x14ac:dyDescent="0.25">
      <c r="A30" s="72" t="s">
        <v>151</v>
      </c>
      <c r="B30" s="73"/>
      <c r="C30" s="73"/>
      <c r="D30" s="74"/>
      <c r="E30" s="31">
        <v>0</v>
      </c>
      <c r="F30" s="31">
        <v>0</v>
      </c>
      <c r="G30" s="17" t="b">
        <v>0</v>
      </c>
      <c r="H30" s="17"/>
      <c r="I30" s="17"/>
      <c r="J30" s="17"/>
      <c r="K30" s="17"/>
      <c r="L30" s="17"/>
      <c r="M30" s="17"/>
    </row>
    <row r="31" spans="1:13" ht="15" customHeight="1" x14ac:dyDescent="0.25">
      <c r="A31" s="72" t="s">
        <v>152</v>
      </c>
      <c r="B31" s="73"/>
      <c r="C31" s="73"/>
      <c r="D31" s="74"/>
      <c r="E31" s="31">
        <v>0</v>
      </c>
      <c r="F31" s="31">
        <v>0</v>
      </c>
      <c r="G31" s="17" t="b">
        <v>0</v>
      </c>
      <c r="H31" s="17"/>
      <c r="I31" s="17"/>
      <c r="J31" s="17"/>
      <c r="K31" s="17"/>
      <c r="L31" s="17"/>
      <c r="M31" s="17"/>
    </row>
    <row r="32" spans="1:13" ht="15" customHeight="1" x14ac:dyDescent="0.25">
      <c r="A32" s="72" t="s">
        <v>153</v>
      </c>
      <c r="B32" s="73"/>
      <c r="C32" s="73"/>
      <c r="D32" s="74"/>
      <c r="E32" s="31">
        <v>0</v>
      </c>
      <c r="F32" s="31">
        <v>0</v>
      </c>
      <c r="G32" s="17" t="b">
        <v>0</v>
      </c>
      <c r="H32" s="17"/>
      <c r="I32" s="17"/>
      <c r="J32" s="17"/>
      <c r="K32" s="17"/>
      <c r="L32" s="17"/>
      <c r="M32" s="17"/>
    </row>
    <row r="33" spans="1:13" ht="15" customHeight="1" x14ac:dyDescent="0.25">
      <c r="A33" s="72" t="s">
        <v>154</v>
      </c>
      <c r="B33" s="73"/>
      <c r="C33" s="73"/>
      <c r="D33" s="74"/>
      <c r="E33" s="31">
        <v>0</v>
      </c>
      <c r="F33" s="31">
        <v>0</v>
      </c>
      <c r="G33" s="17" t="b">
        <v>0</v>
      </c>
      <c r="H33" s="17"/>
      <c r="I33" s="17"/>
      <c r="J33" s="17"/>
      <c r="K33" s="17"/>
      <c r="L33" s="17"/>
      <c r="M33" s="17"/>
    </row>
    <row r="34" spans="1:13" ht="15" customHeight="1" x14ac:dyDescent="0.25">
      <c r="A34" s="72" t="s">
        <v>155</v>
      </c>
      <c r="B34" s="73"/>
      <c r="C34" s="73"/>
      <c r="D34" s="74"/>
      <c r="E34" s="31">
        <v>17051209.579999998</v>
      </c>
      <c r="F34" s="31">
        <v>17464497.809999999</v>
      </c>
      <c r="G34" s="17" t="b">
        <v>1</v>
      </c>
      <c r="H34" s="17"/>
      <c r="I34" s="17"/>
      <c r="J34" s="17"/>
      <c r="K34" s="17"/>
      <c r="L34" s="17"/>
      <c r="M34" s="17"/>
    </row>
    <row r="35" spans="1:13" ht="15" customHeight="1" x14ac:dyDescent="0.25">
      <c r="A35" s="72" t="s">
        <v>156</v>
      </c>
      <c r="B35" s="73"/>
      <c r="C35" s="73"/>
      <c r="D35" s="74"/>
      <c r="E35" s="31">
        <v>-8008546.5199999996</v>
      </c>
      <c r="F35" s="31">
        <v>-8696997.0600000005</v>
      </c>
      <c r="G35" s="17" t="b">
        <v>1</v>
      </c>
      <c r="H35" s="17"/>
      <c r="I35" s="17"/>
      <c r="J35" s="17"/>
      <c r="K35" s="17"/>
      <c r="L35" s="17"/>
      <c r="M35" s="17"/>
    </row>
    <row r="36" spans="1:13" ht="15" customHeight="1" x14ac:dyDescent="0.25">
      <c r="A36" s="72" t="s">
        <v>72</v>
      </c>
      <c r="B36" s="73"/>
      <c r="C36" s="73"/>
      <c r="D36" s="74"/>
      <c r="E36" s="31">
        <v>0</v>
      </c>
      <c r="F36" s="31">
        <v>0</v>
      </c>
      <c r="G36" s="17" t="b">
        <v>0</v>
      </c>
      <c r="H36" s="17"/>
      <c r="I36" s="17"/>
      <c r="J36" s="17"/>
      <c r="K36" s="17"/>
      <c r="L36" s="17"/>
      <c r="M36" s="17"/>
    </row>
    <row r="37" spans="1:13" ht="15" customHeight="1" x14ac:dyDescent="0.25">
      <c r="A37" s="72" t="s">
        <v>73</v>
      </c>
      <c r="B37" s="73"/>
      <c r="C37" s="73"/>
      <c r="D37" s="74"/>
      <c r="E37" s="31">
        <v>-8008546.5199999996</v>
      </c>
      <c r="F37" s="31">
        <v>-8696997.0600000005</v>
      </c>
      <c r="G37" s="17" t="b">
        <v>0</v>
      </c>
      <c r="H37" s="17"/>
      <c r="I37" s="17"/>
      <c r="J37" s="17"/>
      <c r="K37" s="17"/>
      <c r="L37" s="17"/>
      <c r="M37" s="17"/>
    </row>
    <row r="38" spans="1:13" ht="15" customHeight="1" x14ac:dyDescent="0.25">
      <c r="A38" s="72" t="s">
        <v>157</v>
      </c>
      <c r="B38" s="73"/>
      <c r="C38" s="73"/>
      <c r="D38" s="74"/>
      <c r="E38" s="31">
        <v>0</v>
      </c>
      <c r="F38" s="31">
        <v>0</v>
      </c>
      <c r="G38" s="17" t="b">
        <v>0</v>
      </c>
      <c r="H38" s="17"/>
      <c r="I38" s="17"/>
      <c r="J38" s="17"/>
      <c r="K38" s="17"/>
      <c r="L38" s="17"/>
      <c r="M38" s="17"/>
    </row>
    <row r="39" spans="1:13" ht="15" customHeight="1" x14ac:dyDescent="0.25">
      <c r="A39" s="72" t="s">
        <v>158</v>
      </c>
      <c r="B39" s="73"/>
      <c r="C39" s="73"/>
      <c r="D39" s="74"/>
      <c r="E39" s="31">
        <v>9042663.0600000005</v>
      </c>
      <c r="F39" s="31">
        <v>8767500.75</v>
      </c>
      <c r="G39" s="17" t="b">
        <v>1</v>
      </c>
      <c r="H39" s="17"/>
      <c r="I39" s="17"/>
      <c r="J39" s="17"/>
      <c r="K39" s="17"/>
      <c r="L39" s="17"/>
      <c r="M39" s="17"/>
    </row>
    <row r="40" spans="1:13" ht="15" customHeight="1" x14ac:dyDescent="0.25">
      <c r="A40" s="75"/>
      <c r="B40" s="75"/>
      <c r="C40" s="75"/>
      <c r="D40" s="75"/>
      <c r="E40" s="76"/>
      <c r="F40" s="77"/>
      <c r="G40" s="17"/>
      <c r="H40" s="17"/>
      <c r="I40" s="17"/>
      <c r="J40" s="17"/>
      <c r="K40" s="17"/>
      <c r="L40" s="17"/>
      <c r="M40" s="17"/>
    </row>
    <row r="41" spans="1:13" ht="13.5" hidden="1" customHeight="1" x14ac:dyDescent="0.25">
      <c r="A41" s="78" t="s">
        <v>132</v>
      </c>
      <c r="B41" s="78"/>
      <c r="C41" s="78"/>
      <c r="D41" s="78"/>
      <c r="E41" s="79"/>
      <c r="F41" s="79"/>
      <c r="G41" s="86">
        <v>2022</v>
      </c>
    </row>
    <row r="42" spans="1:13" ht="15" customHeight="1" x14ac:dyDescent="0.25">
      <c r="A42" s="78"/>
      <c r="B42" s="78"/>
      <c r="C42" s="78"/>
      <c r="D42" s="78"/>
      <c r="E42" s="80"/>
      <c r="F42" s="81">
        <v>0</v>
      </c>
      <c r="G42" s="17" t="b">
        <v>0</v>
      </c>
    </row>
    <row r="43" spans="1:13" ht="15" customHeight="1" x14ac:dyDescent="0.25">
      <c r="A43" s="82"/>
      <c r="B43" s="82"/>
      <c r="C43" s="82"/>
      <c r="D43" s="82"/>
      <c r="E43" s="80"/>
      <c r="F43" s="80"/>
      <c r="G43" s="17"/>
    </row>
    <row r="44" spans="1:13" ht="36" customHeight="1" x14ac:dyDescent="0.25">
      <c r="A44" s="83" t="s">
        <v>21</v>
      </c>
      <c r="B44" s="83"/>
      <c r="C44" s="83" t="str">
        <f>G44&amp;CHAR(10)&amp;"......................................."&amp;CHAR(10)&amp;"rok, miesiąc, dzień"</f>
        <v>2023.03.20
.......................................
rok, miesiąc, dzień</v>
      </c>
      <c r="D44" s="83"/>
      <c r="E44" s="83" t="s">
        <v>22</v>
      </c>
      <c r="F44" s="84"/>
      <c r="G44" s="17" t="s">
        <v>23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E44:F44"/>
    <mergeCell ref="A38:D38"/>
    <mergeCell ref="A39:D39"/>
    <mergeCell ref="A41:D41"/>
    <mergeCell ref="A42:D42"/>
    <mergeCell ref="A44:B44"/>
    <mergeCell ref="C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9:B9"/>
    <mergeCell ref="C9:D9"/>
    <mergeCell ref="E9:F9"/>
    <mergeCell ref="A11:D11"/>
    <mergeCell ref="A12:D12"/>
    <mergeCell ref="A13:D13"/>
    <mergeCell ref="C6:D6"/>
    <mergeCell ref="A7:B7"/>
    <mergeCell ref="C7:D7"/>
    <mergeCell ref="A8:B8"/>
    <mergeCell ref="C8:D8"/>
    <mergeCell ref="E8:F8"/>
    <mergeCell ref="A2:F2"/>
    <mergeCell ref="A3:B3"/>
    <mergeCell ref="C3:D3"/>
    <mergeCell ref="E3:F3"/>
    <mergeCell ref="A4:B4"/>
    <mergeCell ref="C4:D4"/>
    <mergeCell ref="E4:F6"/>
    <mergeCell ref="A5:B5"/>
    <mergeCell ref="C5:D5"/>
    <mergeCell ref="A6:B6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23.04.0000.35145, VULCAN sp. z o.o., licencja: bialystok, Miasto Białystok, ul. Słonimska 1, 15-950 Białystok&amp;C&amp;"Calibri"&amp;8Strona &amp;P z &amp;N
&amp;R
&amp;"Calibri"&amp;7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6730F-A0E2-486C-BDDC-1025CBF674B4}">
  <dimension ref="A1:H104"/>
  <sheetViews>
    <sheetView tabSelected="1" topLeftCell="A88" workbookViewId="0">
      <selection activeCell="D111" sqref="D111"/>
    </sheetView>
  </sheetViews>
  <sheetFormatPr defaultRowHeight="15" x14ac:dyDescent="0.25"/>
  <cols>
    <col min="2" max="2" width="9.42578125" customWidth="1"/>
    <col min="3" max="3" width="44.85546875" customWidth="1"/>
    <col min="4" max="4" width="16.42578125" customWidth="1"/>
    <col min="5" max="5" width="14.85546875" customWidth="1"/>
    <col min="6" max="6" width="14.7109375" customWidth="1"/>
    <col min="7" max="7" width="14.28515625" customWidth="1"/>
    <col min="8" max="8" width="35.28515625" customWidth="1"/>
  </cols>
  <sheetData>
    <row r="1" spans="1:8" ht="15.75" thickBot="1" x14ac:dyDescent="0.3">
      <c r="A1" s="125" t="s">
        <v>159</v>
      </c>
      <c r="B1" s="126"/>
      <c r="C1" s="126"/>
      <c r="D1" s="126"/>
      <c r="E1" s="126"/>
      <c r="F1" s="126"/>
      <c r="G1" s="126"/>
      <c r="H1" s="127"/>
    </row>
    <row r="2" spans="1:8" ht="15.75" thickBot="1" x14ac:dyDescent="0.3">
      <c r="A2" s="87"/>
      <c r="B2" s="128"/>
      <c r="C2" s="129"/>
      <c r="D2" s="129"/>
      <c r="E2" s="129"/>
      <c r="F2" s="129"/>
      <c r="G2" s="129"/>
      <c r="H2" s="130"/>
    </row>
    <row r="3" spans="1:8" ht="15.75" thickBot="1" x14ac:dyDescent="0.3">
      <c r="A3" s="90" t="s">
        <v>160</v>
      </c>
      <c r="B3" s="131" t="s">
        <v>161</v>
      </c>
      <c r="C3" s="132"/>
      <c r="D3" s="132"/>
      <c r="E3" s="132"/>
      <c r="F3" s="132"/>
      <c r="G3" s="132"/>
      <c r="H3" s="133"/>
    </row>
    <row r="4" spans="1:8" ht="16.5" thickBot="1" x14ac:dyDescent="0.3">
      <c r="A4" s="91" t="s">
        <v>162</v>
      </c>
      <c r="B4" s="134"/>
      <c r="C4" s="135"/>
      <c r="D4" s="135"/>
      <c r="E4" s="135"/>
      <c r="F4" s="135"/>
      <c r="G4" s="135"/>
      <c r="H4" s="136"/>
    </row>
    <row r="5" spans="1:8" ht="15.75" thickBot="1" x14ac:dyDescent="0.3">
      <c r="A5" s="186" t="s">
        <v>186</v>
      </c>
      <c r="B5" s="137" t="s">
        <v>163</v>
      </c>
      <c r="C5" s="138"/>
      <c r="D5" s="138"/>
      <c r="E5" s="138"/>
      <c r="F5" s="138"/>
      <c r="G5" s="138"/>
      <c r="H5" s="139"/>
    </row>
    <row r="6" spans="1:8" ht="30" customHeight="1" thickBot="1" x14ac:dyDescent="0.3">
      <c r="A6" s="92"/>
      <c r="B6" s="140" t="s">
        <v>164</v>
      </c>
      <c r="C6" s="141"/>
      <c r="D6" s="141"/>
      <c r="E6" s="141"/>
      <c r="F6" s="141"/>
      <c r="G6" s="141"/>
      <c r="H6" s="142"/>
    </row>
    <row r="7" spans="1:8" ht="15.75" thickBot="1" x14ac:dyDescent="0.3">
      <c r="A7" s="187" t="s">
        <v>221</v>
      </c>
      <c r="B7" s="137" t="s">
        <v>165</v>
      </c>
      <c r="C7" s="138"/>
      <c r="D7" s="138"/>
      <c r="E7" s="138"/>
      <c r="F7" s="138"/>
      <c r="G7" s="138"/>
      <c r="H7" s="139"/>
    </row>
    <row r="8" spans="1:8" ht="16.5" thickBot="1" x14ac:dyDescent="0.3">
      <c r="A8" s="188"/>
      <c r="B8" s="140" t="s">
        <v>166</v>
      </c>
      <c r="C8" s="141"/>
      <c r="D8" s="141"/>
      <c r="E8" s="141"/>
      <c r="F8" s="141"/>
      <c r="G8" s="141"/>
      <c r="H8" s="142"/>
    </row>
    <row r="9" spans="1:8" ht="15.75" thickBot="1" x14ac:dyDescent="0.3">
      <c r="A9" s="187" t="s">
        <v>224</v>
      </c>
      <c r="B9" s="137" t="s">
        <v>167</v>
      </c>
      <c r="C9" s="138"/>
      <c r="D9" s="138"/>
      <c r="E9" s="138"/>
      <c r="F9" s="138"/>
      <c r="G9" s="138"/>
      <c r="H9" s="139"/>
    </row>
    <row r="10" spans="1:8" ht="16.5" thickBot="1" x14ac:dyDescent="0.3">
      <c r="A10" s="188"/>
      <c r="B10" s="140" t="s">
        <v>166</v>
      </c>
      <c r="C10" s="141"/>
      <c r="D10" s="141"/>
      <c r="E10" s="141"/>
      <c r="F10" s="141"/>
      <c r="G10" s="141"/>
      <c r="H10" s="142"/>
    </row>
    <row r="11" spans="1:8" ht="15.75" thickBot="1" x14ac:dyDescent="0.3">
      <c r="A11" s="187" t="s">
        <v>227</v>
      </c>
      <c r="B11" s="137" t="s">
        <v>168</v>
      </c>
      <c r="C11" s="138"/>
      <c r="D11" s="138"/>
      <c r="E11" s="138"/>
      <c r="F11" s="138"/>
      <c r="G11" s="138"/>
      <c r="H11" s="139"/>
    </row>
    <row r="12" spans="1:8" ht="16.5" thickBot="1" x14ac:dyDescent="0.3">
      <c r="A12" s="92"/>
      <c r="B12" s="140" t="s">
        <v>169</v>
      </c>
      <c r="C12" s="141"/>
      <c r="D12" s="141"/>
      <c r="E12" s="141"/>
      <c r="F12" s="141"/>
      <c r="G12" s="141"/>
      <c r="H12" s="142"/>
    </row>
    <row r="13" spans="1:8" ht="15.75" thickBot="1" x14ac:dyDescent="0.3">
      <c r="A13" s="91" t="s">
        <v>170</v>
      </c>
      <c r="B13" s="137" t="s">
        <v>171</v>
      </c>
      <c r="C13" s="138"/>
      <c r="D13" s="138"/>
      <c r="E13" s="138"/>
      <c r="F13" s="138"/>
      <c r="G13" s="138"/>
      <c r="H13" s="139"/>
    </row>
    <row r="14" spans="1:8" ht="15.75" thickBot="1" x14ac:dyDescent="0.3">
      <c r="A14" s="93"/>
      <c r="B14" s="140" t="s">
        <v>172</v>
      </c>
      <c r="C14" s="141"/>
      <c r="D14" s="141"/>
      <c r="E14" s="141"/>
      <c r="F14" s="141"/>
      <c r="G14" s="141"/>
      <c r="H14" s="142"/>
    </row>
    <row r="15" spans="1:8" ht="15.75" thickBot="1" x14ac:dyDescent="0.3">
      <c r="A15" s="91" t="s">
        <v>173</v>
      </c>
      <c r="B15" s="137" t="s">
        <v>174</v>
      </c>
      <c r="C15" s="138"/>
      <c r="D15" s="138"/>
      <c r="E15" s="138"/>
      <c r="F15" s="138"/>
      <c r="G15" s="138"/>
      <c r="H15" s="139"/>
    </row>
    <row r="16" spans="1:8" ht="16.5" thickBot="1" x14ac:dyDescent="0.3">
      <c r="A16" s="92"/>
      <c r="B16" s="143"/>
      <c r="C16" s="144"/>
      <c r="D16" s="144"/>
      <c r="E16" s="144"/>
      <c r="F16" s="144"/>
      <c r="G16" s="144"/>
      <c r="H16" s="145"/>
    </row>
    <row r="17" spans="1:8" ht="25.5" customHeight="1" thickBot="1" x14ac:dyDescent="0.3">
      <c r="A17" s="91" t="s">
        <v>175</v>
      </c>
      <c r="B17" s="137" t="s">
        <v>176</v>
      </c>
      <c r="C17" s="138"/>
      <c r="D17" s="138"/>
      <c r="E17" s="138"/>
      <c r="F17" s="138"/>
      <c r="G17" s="138"/>
      <c r="H17" s="139"/>
    </row>
    <row r="18" spans="1:8" ht="40.5" customHeight="1" x14ac:dyDescent="0.25">
      <c r="A18" s="147"/>
      <c r="B18" s="150" t="s">
        <v>177</v>
      </c>
      <c r="C18" s="151"/>
      <c r="D18" s="151"/>
      <c r="E18" s="151"/>
      <c r="F18" s="151"/>
      <c r="G18" s="151"/>
      <c r="H18" s="152"/>
    </row>
    <row r="19" spans="1:8" ht="52.5" customHeight="1" x14ac:dyDescent="0.25">
      <c r="A19" s="146"/>
      <c r="B19" s="153" t="s">
        <v>178</v>
      </c>
      <c r="C19" s="149"/>
      <c r="D19" s="149"/>
      <c r="E19" s="149"/>
      <c r="F19" s="149"/>
      <c r="G19" s="149"/>
      <c r="H19" s="154"/>
    </row>
    <row r="20" spans="1:8" ht="171" customHeight="1" x14ac:dyDescent="0.25">
      <c r="A20" s="146"/>
      <c r="B20" s="153" t="s">
        <v>179</v>
      </c>
      <c r="C20" s="149"/>
      <c r="D20" s="149"/>
      <c r="E20" s="149"/>
      <c r="F20" s="149"/>
      <c r="G20" s="149"/>
      <c r="H20" s="154"/>
    </row>
    <row r="21" spans="1:8" ht="22.5" customHeight="1" x14ac:dyDescent="0.25">
      <c r="A21" s="146"/>
      <c r="B21" s="153" t="s">
        <v>180</v>
      </c>
      <c r="C21" s="149"/>
      <c r="D21" s="149"/>
      <c r="E21" s="149"/>
      <c r="F21" s="149"/>
      <c r="G21" s="149"/>
      <c r="H21" s="154"/>
    </row>
    <row r="22" spans="1:8" ht="59.25" customHeight="1" thickBot="1" x14ac:dyDescent="0.3">
      <c r="A22" s="148"/>
      <c r="B22" s="156" t="s">
        <v>181</v>
      </c>
      <c r="C22" s="155"/>
      <c r="D22" s="155"/>
      <c r="E22" s="155"/>
      <c r="F22" s="155"/>
      <c r="G22" s="155"/>
      <c r="H22" s="157"/>
    </row>
    <row r="23" spans="1:8" ht="15.75" thickBot="1" x14ac:dyDescent="0.3">
      <c r="A23" s="91" t="s">
        <v>182</v>
      </c>
      <c r="B23" s="137" t="s">
        <v>183</v>
      </c>
      <c r="C23" s="138"/>
      <c r="D23" s="138"/>
      <c r="E23" s="138"/>
      <c r="F23" s="138"/>
      <c r="G23" s="138"/>
      <c r="H23" s="139"/>
    </row>
    <row r="24" spans="1:8" ht="15.75" thickBot="1" x14ac:dyDescent="0.3">
      <c r="A24" s="90" t="s">
        <v>184</v>
      </c>
      <c r="B24" s="131" t="s">
        <v>185</v>
      </c>
      <c r="C24" s="132"/>
      <c r="D24" s="132"/>
      <c r="E24" s="132"/>
      <c r="F24" s="132"/>
      <c r="G24" s="132"/>
      <c r="H24" s="133"/>
    </row>
    <row r="25" spans="1:8" ht="16.5" thickBot="1" x14ac:dyDescent="0.3">
      <c r="A25" s="91" t="s">
        <v>162</v>
      </c>
      <c r="B25" s="134"/>
      <c r="C25" s="135"/>
      <c r="D25" s="135"/>
      <c r="E25" s="135"/>
      <c r="F25" s="135"/>
      <c r="G25" s="135"/>
      <c r="H25" s="136"/>
    </row>
    <row r="26" spans="1:8" ht="63.75" customHeight="1" thickBot="1" x14ac:dyDescent="0.3">
      <c r="A26" s="159" t="s">
        <v>186</v>
      </c>
      <c r="B26" s="161" t="s">
        <v>187</v>
      </c>
      <c r="C26" s="162"/>
      <c r="D26" s="162"/>
      <c r="E26" s="162"/>
      <c r="F26" s="162"/>
      <c r="G26" s="162"/>
      <c r="H26" s="163"/>
    </row>
    <row r="27" spans="1:8" ht="25.5" customHeight="1" thickBot="1" x14ac:dyDescent="0.3">
      <c r="A27" s="160"/>
      <c r="B27" s="161" t="s">
        <v>188</v>
      </c>
      <c r="C27" s="162"/>
      <c r="D27" s="162"/>
      <c r="E27" s="162"/>
      <c r="F27" s="162"/>
      <c r="G27" s="162"/>
      <c r="H27" s="163"/>
    </row>
    <row r="28" spans="1:8" ht="15.75" thickBot="1" x14ac:dyDescent="0.3">
      <c r="A28" s="159"/>
      <c r="B28" s="103" t="s">
        <v>189</v>
      </c>
      <c r="C28" s="103" t="s">
        <v>190</v>
      </c>
      <c r="D28" s="103" t="s">
        <v>191</v>
      </c>
      <c r="E28" s="103" t="s">
        <v>192</v>
      </c>
      <c r="F28" s="103" t="s">
        <v>193</v>
      </c>
      <c r="G28" s="103" t="s">
        <v>194</v>
      </c>
      <c r="H28" s="94"/>
    </row>
    <row r="29" spans="1:8" ht="15.75" thickBot="1" x14ac:dyDescent="0.3">
      <c r="A29" s="158"/>
      <c r="B29" s="189" t="s">
        <v>301</v>
      </c>
      <c r="C29" s="95" t="s">
        <v>195</v>
      </c>
      <c r="D29" s="96">
        <v>12107105.869999999</v>
      </c>
      <c r="E29" s="97" t="s">
        <v>196</v>
      </c>
      <c r="F29" s="97">
        <v>0</v>
      </c>
      <c r="G29" s="97" t="s">
        <v>197</v>
      </c>
      <c r="H29" s="94"/>
    </row>
    <row r="30" spans="1:8" ht="15.75" thickBot="1" x14ac:dyDescent="0.3">
      <c r="A30" s="158"/>
      <c r="B30" s="189" t="s">
        <v>302</v>
      </c>
      <c r="C30" s="95" t="s">
        <v>198</v>
      </c>
      <c r="D30" s="97" t="s">
        <v>199</v>
      </c>
      <c r="E30" s="97" t="s">
        <v>200</v>
      </c>
      <c r="F30" s="98"/>
      <c r="G30" s="97" t="s">
        <v>201</v>
      </c>
      <c r="H30" s="94"/>
    </row>
    <row r="31" spans="1:8" ht="15.75" thickBot="1" x14ac:dyDescent="0.3">
      <c r="A31" s="158"/>
      <c r="B31" s="189" t="s">
        <v>303</v>
      </c>
      <c r="C31" s="95" t="s">
        <v>202</v>
      </c>
      <c r="D31" s="97" t="s">
        <v>203</v>
      </c>
      <c r="E31" s="97" t="s">
        <v>204</v>
      </c>
      <c r="F31" s="97" t="s">
        <v>205</v>
      </c>
      <c r="G31" s="97" t="s">
        <v>206</v>
      </c>
      <c r="H31" s="94"/>
    </row>
    <row r="32" spans="1:8" ht="15.75" thickBot="1" x14ac:dyDescent="0.3">
      <c r="A32" s="158"/>
      <c r="B32" s="189" t="s">
        <v>304</v>
      </c>
      <c r="C32" s="95" t="s">
        <v>207</v>
      </c>
      <c r="D32" s="97">
        <v>0</v>
      </c>
      <c r="E32" s="97">
        <v>0</v>
      </c>
      <c r="F32" s="97">
        <v>0</v>
      </c>
      <c r="G32" s="97">
        <v>0</v>
      </c>
      <c r="H32" s="94"/>
    </row>
    <row r="33" spans="1:8" ht="15.75" thickBot="1" x14ac:dyDescent="0.3">
      <c r="A33" s="158"/>
      <c r="B33" s="189" t="s">
        <v>305</v>
      </c>
      <c r="C33" s="95" t="s">
        <v>208</v>
      </c>
      <c r="D33" s="97" t="s">
        <v>209</v>
      </c>
      <c r="E33" s="97" t="s">
        <v>210</v>
      </c>
      <c r="F33" s="97">
        <v>0</v>
      </c>
      <c r="G33" s="97" t="s">
        <v>211</v>
      </c>
      <c r="H33" s="94"/>
    </row>
    <row r="34" spans="1:8" ht="15.75" thickBot="1" x14ac:dyDescent="0.3">
      <c r="A34" s="158"/>
      <c r="B34" s="189" t="s">
        <v>306</v>
      </c>
      <c r="C34" s="95" t="s">
        <v>212</v>
      </c>
      <c r="D34" s="97">
        <v>0</v>
      </c>
      <c r="E34" s="97" t="s">
        <v>196</v>
      </c>
      <c r="F34" s="97" t="s">
        <v>196</v>
      </c>
      <c r="G34" s="97">
        <v>0</v>
      </c>
      <c r="H34" s="94"/>
    </row>
    <row r="35" spans="1:8" ht="28.5" customHeight="1" x14ac:dyDescent="0.25">
      <c r="A35" s="158"/>
      <c r="B35" s="190" t="s">
        <v>307</v>
      </c>
      <c r="C35" s="99" t="s">
        <v>213</v>
      </c>
      <c r="D35" s="101" t="s">
        <v>215</v>
      </c>
      <c r="E35" s="101" t="s">
        <v>216</v>
      </c>
      <c r="F35" s="101">
        <v>0</v>
      </c>
      <c r="G35" s="101" t="s">
        <v>217</v>
      </c>
      <c r="H35" s="94"/>
    </row>
    <row r="36" spans="1:8" ht="18" customHeight="1" thickBot="1" x14ac:dyDescent="0.3">
      <c r="A36" s="158"/>
      <c r="B36" s="191"/>
      <c r="C36" s="100" t="s">
        <v>214</v>
      </c>
      <c r="D36" s="102"/>
      <c r="E36" s="102"/>
      <c r="F36" s="102"/>
      <c r="G36" s="102"/>
      <c r="H36" s="94"/>
    </row>
    <row r="37" spans="1:8" ht="42" customHeight="1" thickBot="1" x14ac:dyDescent="0.3">
      <c r="A37" s="160"/>
      <c r="B37" s="189" t="s">
        <v>308</v>
      </c>
      <c r="C37" s="100" t="s">
        <v>218</v>
      </c>
      <c r="D37" s="96">
        <v>1169643.83</v>
      </c>
      <c r="E37" s="97" t="s">
        <v>219</v>
      </c>
      <c r="F37" s="97" t="s">
        <v>205</v>
      </c>
      <c r="G37" s="97" t="s">
        <v>220</v>
      </c>
      <c r="H37" s="89"/>
    </row>
    <row r="38" spans="1:8" ht="25.5" customHeight="1" thickBot="1" x14ac:dyDescent="0.3">
      <c r="A38" s="91" t="s">
        <v>221</v>
      </c>
      <c r="B38" s="137" t="s">
        <v>222</v>
      </c>
      <c r="C38" s="138"/>
      <c r="D38" s="138"/>
      <c r="E38" s="138"/>
      <c r="F38" s="138"/>
      <c r="G38" s="138"/>
      <c r="H38" s="139"/>
    </row>
    <row r="39" spans="1:8" ht="16.5" thickBot="1" x14ac:dyDescent="0.3">
      <c r="A39" s="92"/>
      <c r="B39" s="164" t="s">
        <v>223</v>
      </c>
      <c r="C39" s="165"/>
      <c r="D39" s="165"/>
      <c r="E39" s="165"/>
      <c r="F39" s="165"/>
      <c r="G39" s="165"/>
      <c r="H39" s="166"/>
    </row>
    <row r="40" spans="1:8" ht="38.25" customHeight="1" thickBot="1" x14ac:dyDescent="0.3">
      <c r="A40" s="91" t="s">
        <v>224</v>
      </c>
      <c r="B40" s="137" t="s">
        <v>225</v>
      </c>
      <c r="C40" s="138"/>
      <c r="D40" s="138"/>
      <c r="E40" s="138"/>
      <c r="F40" s="138"/>
      <c r="G40" s="138"/>
      <c r="H40" s="139"/>
    </row>
    <row r="41" spans="1:8" ht="16.5" thickBot="1" x14ac:dyDescent="0.3">
      <c r="A41" s="92"/>
      <c r="B41" s="164" t="s">
        <v>226</v>
      </c>
      <c r="C41" s="165"/>
      <c r="D41" s="165"/>
      <c r="E41" s="165"/>
      <c r="F41" s="165"/>
      <c r="G41" s="165"/>
      <c r="H41" s="166"/>
    </row>
    <row r="42" spans="1:8" ht="15.75" thickBot="1" x14ac:dyDescent="0.3">
      <c r="A42" s="91" t="s">
        <v>227</v>
      </c>
      <c r="B42" s="137" t="s">
        <v>228</v>
      </c>
      <c r="C42" s="138"/>
      <c r="D42" s="138"/>
      <c r="E42" s="138"/>
      <c r="F42" s="138"/>
      <c r="G42" s="138"/>
      <c r="H42" s="139"/>
    </row>
    <row r="43" spans="1:8" ht="16.5" thickBot="1" x14ac:dyDescent="0.3">
      <c r="A43" s="92"/>
      <c r="B43" s="167"/>
      <c r="C43" s="168"/>
      <c r="D43" s="168"/>
      <c r="E43" s="168"/>
      <c r="F43" s="168"/>
      <c r="G43" s="168"/>
      <c r="H43" s="169"/>
    </row>
    <row r="44" spans="1:8" ht="38.25" customHeight="1" thickBot="1" x14ac:dyDescent="0.3">
      <c r="A44" s="91" t="s">
        <v>229</v>
      </c>
      <c r="B44" s="137" t="s">
        <v>230</v>
      </c>
      <c r="C44" s="138"/>
      <c r="D44" s="138"/>
      <c r="E44" s="138"/>
      <c r="F44" s="138"/>
      <c r="G44" s="138"/>
      <c r="H44" s="139"/>
    </row>
    <row r="45" spans="1:8" ht="16.5" thickBot="1" x14ac:dyDescent="0.3">
      <c r="A45" s="104"/>
      <c r="B45" s="164" t="s">
        <v>226</v>
      </c>
      <c r="C45" s="165"/>
      <c r="D45" s="165"/>
      <c r="E45" s="165"/>
      <c r="F45" s="165"/>
      <c r="G45" s="165"/>
      <c r="H45" s="166"/>
    </row>
    <row r="46" spans="1:8" ht="25.5" customHeight="1" thickBot="1" x14ac:dyDescent="0.3">
      <c r="A46" s="91" t="s">
        <v>231</v>
      </c>
      <c r="B46" s="137" t="s">
        <v>232</v>
      </c>
      <c r="C46" s="138"/>
      <c r="D46" s="138"/>
      <c r="E46" s="138"/>
      <c r="F46" s="138"/>
      <c r="G46" s="138"/>
      <c r="H46" s="139"/>
    </row>
    <row r="47" spans="1:8" ht="16.5" thickBot="1" x14ac:dyDescent="0.3">
      <c r="A47" s="92"/>
      <c r="B47" s="164" t="s">
        <v>226</v>
      </c>
      <c r="C47" s="165"/>
      <c r="D47" s="165"/>
      <c r="E47" s="165"/>
      <c r="F47" s="165"/>
      <c r="G47" s="165"/>
      <c r="H47" s="166"/>
    </row>
    <row r="48" spans="1:8" ht="51" customHeight="1" thickBot="1" x14ac:dyDescent="0.3">
      <c r="A48" s="91" t="s">
        <v>233</v>
      </c>
      <c r="B48" s="161" t="s">
        <v>234</v>
      </c>
      <c r="C48" s="162"/>
      <c r="D48" s="162"/>
      <c r="E48" s="162"/>
      <c r="F48" s="162"/>
      <c r="G48" s="162"/>
      <c r="H48" s="163"/>
    </row>
    <row r="49" spans="1:8" ht="32.25" customHeight="1" thickBot="1" x14ac:dyDescent="0.3">
      <c r="A49" s="171"/>
      <c r="B49" s="112" t="s">
        <v>235</v>
      </c>
      <c r="C49" s="113" t="s">
        <v>236</v>
      </c>
      <c r="D49" s="114" t="s">
        <v>237</v>
      </c>
      <c r="E49" s="115" t="s">
        <v>238</v>
      </c>
      <c r="F49" s="116"/>
      <c r="G49" s="117"/>
      <c r="H49" s="114" t="s">
        <v>239</v>
      </c>
    </row>
    <row r="50" spans="1:8" ht="15.75" thickBot="1" x14ac:dyDescent="0.3">
      <c r="A50" s="170"/>
      <c r="B50" s="117"/>
      <c r="C50" s="109"/>
      <c r="D50" s="110"/>
      <c r="E50" s="105" t="s">
        <v>192</v>
      </c>
      <c r="F50" s="105" t="s">
        <v>240</v>
      </c>
      <c r="G50" s="105" t="s">
        <v>241</v>
      </c>
      <c r="H50" s="110"/>
    </row>
    <row r="51" spans="1:8" ht="51.75" customHeight="1" thickBot="1" x14ac:dyDescent="0.3">
      <c r="A51" s="170"/>
      <c r="B51" s="105">
        <v>1</v>
      </c>
      <c r="C51" s="106" t="s">
        <v>242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</row>
    <row r="52" spans="1:8" ht="15.75" thickBot="1" x14ac:dyDescent="0.3">
      <c r="A52" s="170"/>
      <c r="B52" s="192" t="s">
        <v>309</v>
      </c>
      <c r="C52" s="108" t="s">
        <v>243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</row>
    <row r="53" spans="1:8" ht="15.75" thickBot="1" x14ac:dyDescent="0.3">
      <c r="A53" s="170"/>
      <c r="B53" s="192" t="s">
        <v>310</v>
      </c>
      <c r="C53" s="108" t="s">
        <v>244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</row>
    <row r="54" spans="1:8" ht="15.75" thickBot="1" x14ac:dyDescent="0.3">
      <c r="A54" s="170"/>
      <c r="B54" s="192" t="s">
        <v>311</v>
      </c>
      <c r="C54" s="108" t="s">
        <v>245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</row>
    <row r="55" spans="1:8" ht="15.75" thickBot="1" x14ac:dyDescent="0.3">
      <c r="A55" s="170"/>
      <c r="B55" s="192" t="s">
        <v>312</v>
      </c>
      <c r="C55" s="108" t="s">
        <v>246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</row>
    <row r="56" spans="1:8" ht="49.5" customHeight="1" thickBot="1" x14ac:dyDescent="0.3">
      <c r="A56" s="170"/>
      <c r="B56" s="192" t="s">
        <v>313</v>
      </c>
      <c r="C56" s="106" t="s">
        <v>247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</row>
    <row r="57" spans="1:8" ht="15.75" thickBot="1" x14ac:dyDescent="0.3">
      <c r="A57" s="170"/>
      <c r="B57" s="192" t="s">
        <v>314</v>
      </c>
      <c r="C57" s="108" t="s">
        <v>248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</row>
    <row r="58" spans="1:8" ht="60.75" customHeight="1" thickBot="1" x14ac:dyDescent="0.3">
      <c r="A58" s="170"/>
      <c r="B58" s="105">
        <v>2</v>
      </c>
      <c r="C58" s="106" t="s">
        <v>249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</row>
    <row r="59" spans="1:8" ht="15.75" thickBot="1" x14ac:dyDescent="0.3">
      <c r="A59" s="172"/>
      <c r="B59" s="118" t="s">
        <v>250</v>
      </c>
      <c r="C59" s="111"/>
      <c r="D59" s="107">
        <v>0</v>
      </c>
      <c r="E59" s="107">
        <v>0</v>
      </c>
      <c r="F59" s="107">
        <v>0</v>
      </c>
      <c r="G59" s="107">
        <v>0</v>
      </c>
      <c r="H59" s="107">
        <v>0</v>
      </c>
    </row>
    <row r="60" spans="1:8" ht="25.5" customHeight="1" thickBot="1" x14ac:dyDescent="0.3">
      <c r="A60" s="91" t="s">
        <v>251</v>
      </c>
      <c r="B60" s="137" t="s">
        <v>252</v>
      </c>
      <c r="C60" s="138"/>
      <c r="D60" s="138"/>
      <c r="E60" s="138"/>
      <c r="F60" s="138"/>
      <c r="G60" s="138"/>
      <c r="H60" s="139"/>
    </row>
    <row r="61" spans="1:8" ht="16.5" thickBot="1" x14ac:dyDescent="0.3">
      <c r="A61" s="92"/>
      <c r="B61" s="164" t="s">
        <v>226</v>
      </c>
      <c r="C61" s="165"/>
      <c r="D61" s="165"/>
      <c r="E61" s="165"/>
      <c r="F61" s="165"/>
      <c r="G61" s="165"/>
      <c r="H61" s="166"/>
    </row>
    <row r="62" spans="1:8" ht="25.5" customHeight="1" thickBot="1" x14ac:dyDescent="0.3">
      <c r="A62" s="91" t="s">
        <v>253</v>
      </c>
      <c r="B62" s="161" t="s">
        <v>254</v>
      </c>
      <c r="C62" s="162"/>
      <c r="D62" s="162"/>
      <c r="E62" s="162"/>
      <c r="F62" s="162"/>
      <c r="G62" s="162"/>
      <c r="H62" s="163"/>
    </row>
    <row r="63" spans="1:8" ht="15.75" thickBot="1" x14ac:dyDescent="0.3">
      <c r="A63" s="91" t="s">
        <v>255</v>
      </c>
      <c r="B63" s="137" t="s">
        <v>256</v>
      </c>
      <c r="C63" s="138"/>
      <c r="D63" s="138"/>
      <c r="E63" s="138"/>
      <c r="F63" s="138"/>
      <c r="G63" s="138"/>
      <c r="H63" s="139"/>
    </row>
    <row r="64" spans="1:8" ht="16.5" thickBot="1" x14ac:dyDescent="0.3">
      <c r="A64" s="92"/>
      <c r="B64" s="164" t="s">
        <v>226</v>
      </c>
      <c r="C64" s="165"/>
      <c r="D64" s="165"/>
      <c r="E64" s="165"/>
      <c r="F64" s="165"/>
      <c r="G64" s="165"/>
      <c r="H64" s="166"/>
    </row>
    <row r="65" spans="1:8" ht="15.75" thickBot="1" x14ac:dyDescent="0.3">
      <c r="A65" s="91" t="s">
        <v>257</v>
      </c>
      <c r="B65" s="137" t="s">
        <v>258</v>
      </c>
      <c r="C65" s="138"/>
      <c r="D65" s="138"/>
      <c r="E65" s="138"/>
      <c r="F65" s="138"/>
      <c r="G65" s="138"/>
      <c r="H65" s="139"/>
    </row>
    <row r="66" spans="1:8" ht="16.5" thickBot="1" x14ac:dyDescent="0.3">
      <c r="A66" s="92"/>
      <c r="B66" s="164" t="s">
        <v>226</v>
      </c>
      <c r="C66" s="165"/>
      <c r="D66" s="165"/>
      <c r="E66" s="165"/>
      <c r="F66" s="165"/>
      <c r="G66" s="165"/>
      <c r="H66" s="166"/>
    </row>
    <row r="67" spans="1:8" ht="15.75" thickBot="1" x14ac:dyDescent="0.3">
      <c r="A67" s="91" t="s">
        <v>259</v>
      </c>
      <c r="B67" s="137" t="s">
        <v>260</v>
      </c>
      <c r="C67" s="138"/>
      <c r="D67" s="138"/>
      <c r="E67" s="138"/>
      <c r="F67" s="138"/>
      <c r="G67" s="138"/>
      <c r="H67" s="139"/>
    </row>
    <row r="68" spans="1:8" ht="16.5" thickBot="1" x14ac:dyDescent="0.3">
      <c r="A68" s="92"/>
      <c r="B68" s="164" t="s">
        <v>226</v>
      </c>
      <c r="C68" s="165"/>
      <c r="D68" s="165"/>
      <c r="E68" s="165"/>
      <c r="F68" s="165"/>
      <c r="G68" s="165"/>
      <c r="H68" s="166"/>
    </row>
    <row r="69" spans="1:8" ht="51" customHeight="1" thickBot="1" x14ac:dyDescent="0.3">
      <c r="A69" s="91" t="s">
        <v>261</v>
      </c>
      <c r="B69" s="161" t="s">
        <v>262</v>
      </c>
      <c r="C69" s="162"/>
      <c r="D69" s="162"/>
      <c r="E69" s="162"/>
      <c r="F69" s="162"/>
      <c r="G69" s="162"/>
      <c r="H69" s="163"/>
    </row>
    <row r="70" spans="1:8" ht="16.5" thickBot="1" x14ac:dyDescent="0.3">
      <c r="A70" s="92"/>
      <c r="B70" s="164" t="s">
        <v>226</v>
      </c>
      <c r="C70" s="165"/>
      <c r="D70" s="165"/>
      <c r="E70" s="165"/>
      <c r="F70" s="165"/>
      <c r="G70" s="165"/>
      <c r="H70" s="166"/>
    </row>
    <row r="71" spans="1:8" ht="25.5" customHeight="1" thickBot="1" x14ac:dyDescent="0.3">
      <c r="A71" s="91" t="s">
        <v>263</v>
      </c>
      <c r="B71" s="137" t="s">
        <v>264</v>
      </c>
      <c r="C71" s="138"/>
      <c r="D71" s="138"/>
      <c r="E71" s="138"/>
      <c r="F71" s="138"/>
      <c r="G71" s="138"/>
      <c r="H71" s="139"/>
    </row>
    <row r="72" spans="1:8" ht="16.5" thickBot="1" x14ac:dyDescent="0.3">
      <c r="A72" s="92"/>
      <c r="B72" s="164" t="s">
        <v>226</v>
      </c>
      <c r="C72" s="165"/>
      <c r="D72" s="165"/>
      <c r="E72" s="165"/>
      <c r="F72" s="165"/>
      <c r="G72" s="165"/>
      <c r="H72" s="166"/>
    </row>
    <row r="73" spans="1:8" ht="51" customHeight="1" thickBot="1" x14ac:dyDescent="0.3">
      <c r="A73" s="91" t="s">
        <v>265</v>
      </c>
      <c r="B73" s="161" t="s">
        <v>266</v>
      </c>
      <c r="C73" s="162"/>
      <c r="D73" s="162"/>
      <c r="E73" s="162"/>
      <c r="F73" s="162"/>
      <c r="G73" s="162"/>
      <c r="H73" s="163"/>
    </row>
    <row r="74" spans="1:8" ht="16.5" thickBot="1" x14ac:dyDescent="0.3">
      <c r="A74" s="92"/>
      <c r="B74" s="164" t="s">
        <v>226</v>
      </c>
      <c r="C74" s="165"/>
      <c r="D74" s="165"/>
      <c r="E74" s="165"/>
      <c r="F74" s="165"/>
      <c r="G74" s="165"/>
      <c r="H74" s="166"/>
    </row>
    <row r="75" spans="1:8" ht="51" customHeight="1" thickBot="1" x14ac:dyDescent="0.3">
      <c r="A75" s="91" t="s">
        <v>267</v>
      </c>
      <c r="B75" s="161" t="s">
        <v>268</v>
      </c>
      <c r="C75" s="162"/>
      <c r="D75" s="162"/>
      <c r="E75" s="162"/>
      <c r="F75" s="162"/>
      <c r="G75" s="162"/>
      <c r="H75" s="163"/>
    </row>
    <row r="76" spans="1:8" ht="15.75" thickBot="1" x14ac:dyDescent="0.3">
      <c r="A76" s="90"/>
      <c r="B76" s="131" t="s">
        <v>269</v>
      </c>
      <c r="C76" s="132"/>
      <c r="D76" s="132"/>
      <c r="E76" s="132"/>
      <c r="F76" s="132"/>
      <c r="G76" s="132"/>
      <c r="H76" s="133"/>
    </row>
    <row r="77" spans="1:8" ht="16.5" thickBot="1" x14ac:dyDescent="0.3">
      <c r="A77" s="104"/>
      <c r="B77" s="173" t="s">
        <v>270</v>
      </c>
      <c r="C77" s="174"/>
      <c r="D77" s="174"/>
      <c r="E77" s="174"/>
      <c r="F77" s="174"/>
      <c r="G77" s="174"/>
      <c r="H77" s="175"/>
    </row>
    <row r="78" spans="1:8" ht="25.5" customHeight="1" thickBot="1" x14ac:dyDescent="0.3">
      <c r="A78" s="91" t="s">
        <v>271</v>
      </c>
      <c r="B78" s="137" t="s">
        <v>272</v>
      </c>
      <c r="C78" s="138"/>
      <c r="D78" s="138"/>
      <c r="E78" s="138"/>
      <c r="F78" s="138"/>
      <c r="G78" s="138"/>
      <c r="H78" s="139"/>
    </row>
    <row r="79" spans="1:8" ht="16.5" thickBot="1" x14ac:dyDescent="0.3">
      <c r="A79" s="104"/>
      <c r="B79" s="164" t="s">
        <v>226</v>
      </c>
      <c r="C79" s="165"/>
      <c r="D79" s="165"/>
      <c r="E79" s="165"/>
      <c r="F79" s="165"/>
      <c r="G79" s="165"/>
      <c r="H79" s="166"/>
    </row>
    <row r="80" spans="1:8" ht="15.75" thickBot="1" x14ac:dyDescent="0.3">
      <c r="A80" s="91" t="s">
        <v>273</v>
      </c>
      <c r="B80" s="137" t="s">
        <v>274</v>
      </c>
      <c r="C80" s="138"/>
      <c r="D80" s="138"/>
      <c r="E80" s="138"/>
      <c r="F80" s="138"/>
      <c r="G80" s="138"/>
      <c r="H80" s="139"/>
    </row>
    <row r="81" spans="1:8" ht="15.75" thickBot="1" x14ac:dyDescent="0.3">
      <c r="A81" s="177"/>
      <c r="B81" s="119" t="s">
        <v>235</v>
      </c>
      <c r="C81" s="119" t="s">
        <v>275</v>
      </c>
      <c r="D81" s="119" t="s">
        <v>276</v>
      </c>
      <c r="H81" s="94"/>
    </row>
    <row r="82" spans="1:8" ht="15.75" thickBot="1" x14ac:dyDescent="0.3">
      <c r="A82" s="176"/>
      <c r="B82" s="119">
        <v>1</v>
      </c>
      <c r="C82" s="120" t="s">
        <v>277</v>
      </c>
      <c r="D82" s="121" t="s">
        <v>278</v>
      </c>
      <c r="H82" s="94"/>
    </row>
    <row r="83" spans="1:8" ht="15.75" thickBot="1" x14ac:dyDescent="0.3">
      <c r="A83" s="176"/>
      <c r="B83" s="119">
        <v>2</v>
      </c>
      <c r="C83" s="120" t="s">
        <v>279</v>
      </c>
      <c r="D83" s="121" t="s">
        <v>280</v>
      </c>
      <c r="H83" s="94"/>
    </row>
    <row r="84" spans="1:8" ht="15.75" thickBot="1" x14ac:dyDescent="0.3">
      <c r="A84" s="176"/>
      <c r="B84" s="119">
        <v>3</v>
      </c>
      <c r="C84" s="120" t="s">
        <v>281</v>
      </c>
      <c r="D84" s="121" t="s">
        <v>282</v>
      </c>
      <c r="H84" s="94"/>
    </row>
    <row r="85" spans="1:8" ht="15.75" thickBot="1" x14ac:dyDescent="0.3">
      <c r="A85" s="176"/>
      <c r="B85" s="119">
        <v>4</v>
      </c>
      <c r="C85" s="120" t="s">
        <v>283</v>
      </c>
      <c r="D85" s="121" t="s">
        <v>284</v>
      </c>
      <c r="H85" s="94"/>
    </row>
    <row r="86" spans="1:8" ht="15.75" thickBot="1" x14ac:dyDescent="0.3">
      <c r="A86" s="176"/>
      <c r="B86" s="119">
        <v>5</v>
      </c>
      <c r="C86" s="120" t="s">
        <v>285</v>
      </c>
      <c r="D86" s="121" t="s">
        <v>286</v>
      </c>
      <c r="H86" s="94"/>
    </row>
    <row r="87" spans="1:8" ht="37.5" customHeight="1" thickBot="1" x14ac:dyDescent="0.3">
      <c r="A87" s="176"/>
      <c r="B87" s="119">
        <v>6</v>
      </c>
      <c r="C87" s="122" t="s">
        <v>287</v>
      </c>
      <c r="D87" s="121" t="s">
        <v>288</v>
      </c>
      <c r="H87" s="94"/>
    </row>
    <row r="88" spans="1:8" ht="15.75" thickBot="1" x14ac:dyDescent="0.3">
      <c r="A88" s="178"/>
      <c r="B88" s="124" t="s">
        <v>250</v>
      </c>
      <c r="C88" s="123"/>
      <c r="D88" s="121" t="s">
        <v>289</v>
      </c>
      <c r="E88" s="88"/>
      <c r="F88" s="88"/>
      <c r="G88" s="88"/>
      <c r="H88" s="89"/>
    </row>
    <row r="89" spans="1:8" ht="15.75" thickBot="1" x14ac:dyDescent="0.3">
      <c r="A89" s="91" t="s">
        <v>290</v>
      </c>
      <c r="B89" s="137" t="s">
        <v>183</v>
      </c>
      <c r="C89" s="138"/>
      <c r="D89" s="138"/>
      <c r="E89" s="138"/>
      <c r="F89" s="138"/>
      <c r="G89" s="138"/>
      <c r="H89" s="139"/>
    </row>
    <row r="90" spans="1:8" ht="16.5" thickBot="1" x14ac:dyDescent="0.3">
      <c r="A90" s="92"/>
      <c r="B90" s="164"/>
      <c r="C90" s="165"/>
      <c r="D90" s="165"/>
      <c r="E90" s="165"/>
      <c r="F90" s="165"/>
      <c r="G90" s="165"/>
      <c r="H90" s="166"/>
    </row>
    <row r="91" spans="1:8" ht="16.5" thickBot="1" x14ac:dyDescent="0.3">
      <c r="A91" s="91" t="s">
        <v>170</v>
      </c>
      <c r="B91" s="134"/>
      <c r="C91" s="135"/>
      <c r="D91" s="135"/>
      <c r="E91" s="135"/>
      <c r="F91" s="135"/>
      <c r="G91" s="135"/>
      <c r="H91" s="136"/>
    </row>
    <row r="92" spans="1:8" ht="15.75" thickBot="1" x14ac:dyDescent="0.3">
      <c r="A92" s="91" t="s">
        <v>291</v>
      </c>
      <c r="B92" s="137" t="s">
        <v>292</v>
      </c>
      <c r="C92" s="138"/>
      <c r="D92" s="138"/>
      <c r="E92" s="138"/>
      <c r="F92" s="138"/>
      <c r="G92" s="138"/>
      <c r="H92" s="139"/>
    </row>
    <row r="93" spans="1:8" ht="16.5" thickBot="1" x14ac:dyDescent="0.3">
      <c r="A93" s="92"/>
      <c r="B93" s="164" t="s">
        <v>226</v>
      </c>
      <c r="C93" s="165"/>
      <c r="D93" s="165"/>
      <c r="E93" s="165"/>
      <c r="F93" s="165"/>
      <c r="G93" s="165"/>
      <c r="H93" s="166"/>
    </row>
    <row r="94" spans="1:8" ht="38.25" customHeight="1" thickBot="1" x14ac:dyDescent="0.3">
      <c r="A94" s="91" t="s">
        <v>293</v>
      </c>
      <c r="B94" s="137" t="s">
        <v>294</v>
      </c>
      <c r="C94" s="138"/>
      <c r="D94" s="138"/>
      <c r="E94" s="138"/>
      <c r="F94" s="138"/>
      <c r="G94" s="138"/>
      <c r="H94" s="139"/>
    </row>
    <row r="95" spans="1:8" ht="15.75" thickBot="1" x14ac:dyDescent="0.3">
      <c r="A95" s="90"/>
      <c r="B95" s="179" t="s">
        <v>226</v>
      </c>
      <c r="C95" s="180"/>
      <c r="D95" s="180"/>
      <c r="E95" s="180"/>
      <c r="F95" s="180"/>
      <c r="G95" s="180"/>
      <c r="H95" s="181"/>
    </row>
    <row r="96" spans="1:8" ht="25.5" customHeight="1" thickBot="1" x14ac:dyDescent="0.3">
      <c r="A96" s="91" t="s">
        <v>295</v>
      </c>
      <c r="B96" s="137" t="s">
        <v>296</v>
      </c>
      <c r="C96" s="138"/>
      <c r="D96" s="138"/>
      <c r="E96" s="138"/>
      <c r="F96" s="138"/>
      <c r="G96" s="138"/>
      <c r="H96" s="139"/>
    </row>
    <row r="97" spans="1:8" ht="16.5" thickBot="1" x14ac:dyDescent="0.3">
      <c r="A97" s="104"/>
      <c r="B97" s="164" t="s">
        <v>226</v>
      </c>
      <c r="C97" s="165"/>
      <c r="D97" s="165"/>
      <c r="E97" s="165"/>
      <c r="F97" s="165"/>
      <c r="G97" s="165"/>
      <c r="H97" s="166"/>
    </row>
    <row r="98" spans="1:8" ht="38.25" customHeight="1" thickBot="1" x14ac:dyDescent="0.3">
      <c r="A98" s="91" t="s">
        <v>297</v>
      </c>
      <c r="B98" s="161" t="s">
        <v>298</v>
      </c>
      <c r="C98" s="162"/>
      <c r="D98" s="162"/>
      <c r="E98" s="162"/>
      <c r="F98" s="162"/>
      <c r="G98" s="162"/>
      <c r="H98" s="163"/>
    </row>
    <row r="99" spans="1:8" ht="16.5" thickBot="1" x14ac:dyDescent="0.3">
      <c r="A99" s="92"/>
      <c r="B99" s="164" t="s">
        <v>226</v>
      </c>
      <c r="C99" s="165"/>
      <c r="D99" s="165"/>
      <c r="E99" s="165"/>
      <c r="F99" s="165"/>
      <c r="G99" s="165"/>
      <c r="H99" s="166"/>
    </row>
    <row r="100" spans="1:8" ht="15.75" thickBot="1" x14ac:dyDescent="0.3">
      <c r="A100" s="91" t="s">
        <v>299</v>
      </c>
      <c r="B100" s="137" t="s">
        <v>183</v>
      </c>
      <c r="C100" s="138"/>
      <c r="D100" s="138"/>
      <c r="E100" s="138"/>
      <c r="F100" s="138"/>
      <c r="G100" s="138"/>
      <c r="H100" s="139"/>
    </row>
    <row r="101" spans="1:8" ht="16.5" thickBot="1" x14ac:dyDescent="0.3">
      <c r="A101" s="92"/>
      <c r="B101" s="164" t="s">
        <v>226</v>
      </c>
      <c r="C101" s="165"/>
      <c r="D101" s="165"/>
      <c r="E101" s="165"/>
      <c r="F101" s="165"/>
      <c r="G101" s="165"/>
      <c r="H101" s="166"/>
    </row>
    <row r="102" spans="1:8" ht="25.5" customHeight="1" thickBot="1" x14ac:dyDescent="0.3">
      <c r="A102" s="91" t="s">
        <v>173</v>
      </c>
      <c r="B102" s="137" t="s">
        <v>300</v>
      </c>
      <c r="C102" s="138"/>
      <c r="D102" s="138"/>
      <c r="E102" s="138"/>
      <c r="F102" s="138"/>
      <c r="G102" s="138"/>
      <c r="H102" s="139"/>
    </row>
    <row r="103" spans="1:8" ht="16.5" thickBot="1" x14ac:dyDescent="0.3">
      <c r="A103" s="92"/>
      <c r="B103" s="182"/>
      <c r="C103" s="183"/>
      <c r="D103" s="183"/>
      <c r="E103" s="183"/>
      <c r="F103" s="183"/>
      <c r="G103" s="183"/>
      <c r="H103" s="184"/>
    </row>
    <row r="104" spans="1:8" x14ac:dyDescent="0.25">
      <c r="A104" s="185"/>
    </row>
  </sheetData>
  <mergeCells count="91">
    <mergeCell ref="B103:H103"/>
    <mergeCell ref="B97:H97"/>
    <mergeCell ref="B98:H98"/>
    <mergeCell ref="B99:H99"/>
    <mergeCell ref="B100:H100"/>
    <mergeCell ref="B101:H101"/>
    <mergeCell ref="B102:H102"/>
    <mergeCell ref="B91:H91"/>
    <mergeCell ref="B92:H92"/>
    <mergeCell ref="B93:H93"/>
    <mergeCell ref="B94:H94"/>
    <mergeCell ref="B95:H95"/>
    <mergeCell ref="B96:H96"/>
    <mergeCell ref="B78:H78"/>
    <mergeCell ref="B79:H79"/>
    <mergeCell ref="B80:H80"/>
    <mergeCell ref="A81:A88"/>
    <mergeCell ref="B89:H89"/>
    <mergeCell ref="B90:H90"/>
    <mergeCell ref="B72:H72"/>
    <mergeCell ref="B73:H73"/>
    <mergeCell ref="B74:H74"/>
    <mergeCell ref="B75:H75"/>
    <mergeCell ref="B76:H76"/>
    <mergeCell ref="B77:H77"/>
    <mergeCell ref="B66:H66"/>
    <mergeCell ref="B67:H67"/>
    <mergeCell ref="B68:H68"/>
    <mergeCell ref="B69:H69"/>
    <mergeCell ref="B70:H70"/>
    <mergeCell ref="B71:H71"/>
    <mergeCell ref="B60:H60"/>
    <mergeCell ref="B61:H61"/>
    <mergeCell ref="B62:H62"/>
    <mergeCell ref="B63:H63"/>
    <mergeCell ref="B64:H64"/>
    <mergeCell ref="B65:H65"/>
    <mergeCell ref="B44:H44"/>
    <mergeCell ref="B45:H45"/>
    <mergeCell ref="B46:H46"/>
    <mergeCell ref="B47:H47"/>
    <mergeCell ref="B48:H48"/>
    <mergeCell ref="A49:A59"/>
    <mergeCell ref="A28:A37"/>
    <mergeCell ref="B38:H38"/>
    <mergeCell ref="B39:H39"/>
    <mergeCell ref="B40:H40"/>
    <mergeCell ref="B41:H41"/>
    <mergeCell ref="B42:H42"/>
    <mergeCell ref="B23:H23"/>
    <mergeCell ref="B24:H24"/>
    <mergeCell ref="B25:H25"/>
    <mergeCell ref="A26:A27"/>
    <mergeCell ref="B26:H26"/>
    <mergeCell ref="B27:H27"/>
    <mergeCell ref="B14:H14"/>
    <mergeCell ref="B15:H15"/>
    <mergeCell ref="B16:H16"/>
    <mergeCell ref="B17:H17"/>
    <mergeCell ref="A18:A22"/>
    <mergeCell ref="B18:H18"/>
    <mergeCell ref="B19:H19"/>
    <mergeCell ref="B20:H20"/>
    <mergeCell ref="B21:H21"/>
    <mergeCell ref="B22:H22"/>
    <mergeCell ref="B8:H8"/>
    <mergeCell ref="B9:H9"/>
    <mergeCell ref="B10:H10"/>
    <mergeCell ref="B11:H11"/>
    <mergeCell ref="B12:H12"/>
    <mergeCell ref="B13:H13"/>
    <mergeCell ref="H49:H50"/>
    <mergeCell ref="B59:C59"/>
    <mergeCell ref="B88:C88"/>
    <mergeCell ref="A1:H1"/>
    <mergeCell ref="B2:H2"/>
    <mergeCell ref="B3:H3"/>
    <mergeCell ref="B4:H4"/>
    <mergeCell ref="B5:H5"/>
    <mergeCell ref="B6:H6"/>
    <mergeCell ref="B7:H7"/>
    <mergeCell ref="B35:B36"/>
    <mergeCell ref="D35:D36"/>
    <mergeCell ref="E35:E36"/>
    <mergeCell ref="F35:F36"/>
    <mergeCell ref="G35:G36"/>
    <mergeCell ref="B49:B50"/>
    <mergeCell ref="C49:C50"/>
    <mergeCell ref="D49:D50"/>
    <mergeCell ref="E49:G49"/>
    <mergeCell ref="B43:H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Bilans</vt:lpstr>
      <vt:lpstr>RZiS</vt:lpstr>
      <vt:lpstr>Zestawienie zmian</vt:lpstr>
      <vt:lpstr>Informacja dodatkowa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23.04.0000.35145</dc:creator>
  <cp:keywords/>
  <dc:description/>
  <cp:lastModifiedBy>Edu</cp:lastModifiedBy>
  <dcterms:created xsi:type="dcterms:W3CDTF">2017-03-27T06:22:35Z</dcterms:created>
  <dcterms:modified xsi:type="dcterms:W3CDTF">2023-05-23T09:36:33Z</dcterms:modified>
  <cp:category/>
</cp:coreProperties>
</file>