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\Desktop\"/>
    </mc:Choice>
  </mc:AlternateContent>
  <xr:revisionPtr revIDLastSave="0" documentId="13_ncr:1_{DA0FD87A-74E6-4D61-9633-9D1BCCF9D87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BILANS" sheetId="7" r:id="rId1"/>
    <sheet name="RZ i S" sheetId="8" r:id="rId2"/>
    <sheet name="Zest. zmian" sheetId="9" r:id="rId3"/>
    <sheet name="Informacja dod." sheetId="10" r:id="rId4"/>
    <sheet name="Tab. 1.1" sheetId="11" r:id="rId5"/>
    <sheet name="Tab. 1.7" sheetId="12" r:id="rId6"/>
    <sheet name="Tab. 1.15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3" l="1"/>
  <c r="G13" i="12"/>
  <c r="G12" i="12"/>
  <c r="G11" i="12"/>
  <c r="G8" i="12" s="1"/>
  <c r="G10" i="12"/>
  <c r="G9" i="12"/>
  <c r="F8" i="12"/>
  <c r="F6" i="12" s="1"/>
  <c r="F14" i="12" s="1"/>
  <c r="E8" i="12"/>
  <c r="E6" i="12" s="1"/>
  <c r="E14" i="12" s="1"/>
  <c r="D8" i="12"/>
  <c r="C8" i="12"/>
  <c r="C6" i="12" s="1"/>
  <c r="C14" i="12" s="1"/>
  <c r="G7" i="12"/>
  <c r="D6" i="12"/>
  <c r="D14" i="12" s="1"/>
  <c r="G6" i="12" l="1"/>
  <c r="G14" i="12" s="1"/>
  <c r="C44" i="9" l="1"/>
  <c r="E8" i="9"/>
  <c r="C7" i="9"/>
  <c r="C6" i="9"/>
  <c r="C5" i="9"/>
  <c r="C4" i="9"/>
  <c r="C54" i="8"/>
  <c r="E8" i="8"/>
  <c r="C7" i="8"/>
  <c r="C6" i="8"/>
  <c r="C5" i="8"/>
  <c r="C4" i="8"/>
  <c r="E57" i="7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<sst xmlns="http://schemas.openxmlformats.org/spreadsheetml/2006/main" count="352" uniqueCount="292">
  <si>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</si>
  <si>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</si>
  <si>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</si>
  <si>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</si>
  <si>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</si>
  <si>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</si>
  <si>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</si>
  <si>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</si>
  <si>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</si>
  <si>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</si>
  <si>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31.12.2023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</si>
  <si>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</si>
  <si>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</si>
  <si>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</si>
  <si>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</si>
  <si>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</si>
  <si>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</si>
  <si>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</si>
  <si>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</si>
  <si>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</si>
  <si>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</si>
  <si>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</si>
  <si>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</si>
  <si>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2024.03.12</t>
  </si>
  <si>
    <t>Jednostka: sp08</t>
  </si>
  <si>
    <t>Szkoła Podstawowa Nr 8 im. Świętego Kazimierza Królewicza w Białymstoku</t>
  </si>
  <si>
    <t>Miasto Białystok</t>
  </si>
  <si>
    <t>ul. Jesienna 8</t>
  </si>
  <si>
    <t>15-151 Białystok</t>
  </si>
  <si>
    <t>000735285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</si>
  <si>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</si>
  <si>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</si>
  <si>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</si>
  <si>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</si>
  <si>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</si>
  <si>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</si>
  <si>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</si>
  <si>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</si>
  <si>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</si>
  <si>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</si>
  <si>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</si>
  <si>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</si>
  <si>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</si>
  <si>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</si>
  <si>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</si>
  <si>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</si>
  <si>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</si>
  <si>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</si>
  <si>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</si>
  <si>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</si>
  <si>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</si>
  <si>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</si>
  <si>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</si>
  <si>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</si>
  <si>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</si>
  <si>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</si>
  <si>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</si>
  <si>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</si>
  <si>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</si>
  <si>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</si>
  <si>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</si>
  <si>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</si>
  <si>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</si>
  <si>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</si>
  <si>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</si>
  <si>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</si>
  <si>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</si>
  <si>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</si>
  <si>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</si>
  <si>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</si>
  <si>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</si>
  <si>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</si>
  <si>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</si>
  <si>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</si>
  <si>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</si>
  <si>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</si>
  <si>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</si>
  <si>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</si>
  <si>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</si>
  <si>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</si>
  <si>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</si>
  <si>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</si>
  <si>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</si>
  <si>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</si>
  <si>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</si>
  <si>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</si>
  <si>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</si>
  <si>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</si>
  <si>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</si>
  <si>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</si>
  <si>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</si>
  <si>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</si>
  <si>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Stan na koniec roku poprzedniego</t>
  </si>
  <si>
    <t>Stan na koniec roku bieżącego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</si>
  <si>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</si>
  <si>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</si>
  <si>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</si>
  <si>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</si>
  <si>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</si>
  <si>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</si>
  <si>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</si>
  <si>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</si>
  <si>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</si>
  <si>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</si>
  <si>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</si>
  <si>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</si>
  <si>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</si>
  <si>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</si>
  <si>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</si>
  <si>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</si>
  <si>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</si>
  <si>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</si>
  <si>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</si>
  <si>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</si>
  <si>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</si>
  <si>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</si>
  <si>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</si>
  <si>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</si>
  <si>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</si>
  <si>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</si>
  <si>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</si>
  <si>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</si>
  <si>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</si>
  <si>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</si>
  <si>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</si>
  <si>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</si>
  <si>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</si>
  <si>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</si>
  <si>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</si>
  <si>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</si>
  <si>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</si>
  <si>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</si>
  <si>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Informacje uzupełniające istotne dla oceny rzetelności i przejrzystości sytuacji finansowej: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</si>
  <si>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</si>
  <si>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</si>
  <si>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</si>
  <si>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</si>
  <si>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</si>
  <si>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</si>
  <si>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</si>
  <si>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</si>
  <si>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</si>
  <si>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</si>
  <si>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</si>
  <si>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</si>
  <si>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</si>
  <si>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</si>
  <si>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</si>
  <si>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</si>
  <si>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</si>
  <si>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</si>
  <si>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</si>
  <si>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</si>
  <si>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</si>
  <si>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</si>
  <si>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</si>
  <si>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</si>
  <si>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3. Nadwyżka środków obrotowych</t>
  </si>
  <si>
    <t>IV. Fundusz (II+,-III)</t>
  </si>
  <si>
    <t>INFORMACJA DODATKOWA</t>
  </si>
  <si>
    <t>I.</t>
  </si>
  <si>
    <t>Wprowadzenie do sprawozdania finansowego, obejmuje w szczególności:</t>
  </si>
  <si>
    <t>1.</t>
  </si>
  <si>
    <t>1.1</t>
  </si>
  <si>
    <t>nazwę jednostki</t>
  </si>
  <si>
    <t>1.2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</si>
  <si>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</si>
  <si>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</si>
  <si>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</si>
  <si>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</si>
  <si>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</si>
  <si>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</si>
  <si>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</si>
  <si>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</si>
  <si>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</si>
  <si>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</si>
  <si>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</si>
  <si>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</si>
  <si>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</si>
  <si>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</si>
  <si>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</si>
  <si>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</si>
  <si>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</si>
  <si>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</si>
  <si>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dane wykazane w tabeli 1.1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</si>
  <si>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</si>
  <si>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</si>
  <si>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</si>
  <si>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</si>
  <si>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</si>
  <si>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</si>
  <si>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</si>
  <si>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</si>
  <si>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</si>
  <si>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</si>
  <si>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</si>
  <si>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</si>
  <si>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dane wykazane w tabeli 1.7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</si>
  <si>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</si>
  <si>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</si>
  <si>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</si>
  <si>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</si>
  <si>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</si>
  <si>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</si>
  <si>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</si>
  <si>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</si>
  <si>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</si>
  <si>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</si>
  <si>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</si>
  <si>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</si>
  <si>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</si>
  <si>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</si>
  <si>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</si>
  <si>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</si>
  <si>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</si>
  <si>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</si>
  <si>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rozliczenia czynne:</t>
  </si>
  <si>
    <t>rozliczenia bierne: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</si>
  <si>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</si>
  <si>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</si>
  <si>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</si>
  <si>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</si>
  <si>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dane wykazane w tabeli 1.15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</si>
  <si>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</si>
  <si>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</si>
  <si>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</si>
  <si>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</si>
  <si>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</si>
  <si>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</si>
  <si>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</si>
  <si>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</si>
  <si>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</si>
  <si>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</si>
  <si>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</si>
  <si>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</si>
  <si>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</si>
  <si>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</si>
  <si>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Konto</t>
  </si>
  <si>
    <t>Nazwa</t>
  </si>
  <si>
    <t>BO</t>
  </si>
  <si>
    <t>zwiększenia</t>
  </si>
  <si>
    <t>zmniejszenia</t>
  </si>
  <si>
    <t>BZ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</si>
  <si>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</si>
  <si>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</si>
  <si>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</si>
  <si>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</si>
  <si>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</si>
  <si>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</si>
  <si>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</si>
  <si>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</si>
  <si>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</si>
  <si>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</si>
  <si>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080</t>
  </si>
  <si>
    <t>Inwestycje rozpoczęte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</si>
  <si>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</si>
  <si>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</si>
  <si>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</si>
  <si>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</si>
  <si>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</si>
  <si>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</si>
  <si>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Lp.</t>
  </si>
  <si>
    <t>Rodzaj należności</t>
  </si>
  <si>
    <t>Stan na początek roku obrotowego</t>
  </si>
  <si>
    <t>zmiany w ciągu roku obrotowego</t>
  </si>
  <si>
    <t>Stan na koniec roku obrotowego</t>
  </si>
  <si>
    <t>wykorzystanie</t>
  </si>
  <si>
    <t>rozwiązanie</t>
  </si>
  <si>
    <t>Należnosci jednostek i samorządowych zakładów budżetowych</t>
  </si>
  <si>
    <t>Należności długoterminowe</t>
  </si>
  <si>
    <t>Należności krótkoterminowe w tym:</t>
  </si>
  <si>
    <t>1.2.1</t>
  </si>
  <si>
    <t>należności z tytułu dostaw i usług</t>
  </si>
  <si>
    <t>1.2.2</t>
  </si>
  <si>
    <t>należności od budżetów</t>
  </si>
  <si>
    <t>1.2.3</t>
  </si>
  <si>
    <t>należności z tytułu ubezpieczeń społecznych i innych świadczeń</t>
  </si>
  <si>
    <t>1.2.4</t>
  </si>
  <si>
    <t>pozostałe należności</t>
  </si>
  <si>
    <t>2</t>
  </si>
  <si>
    <t>Należności finansowe budżetu z tytułu udzielonych pożyczek wskazanych w bilansie z wykonania budżetu</t>
  </si>
  <si>
    <t>RAZEM</t>
  </si>
  <si>
    <t>1.15</t>
  </si>
  <si>
    <t>Kwota wypłaconych środków pieniężnych na świadczenia pracownicze</t>
  </si>
  <si>
    <t>Wyszczególnienie</t>
  </si>
  <si>
    <t>Kwota</t>
  </si>
  <si>
    <t>Wynagrodzenia</t>
  </si>
  <si>
    <t>Dodatkowe wynagrodzenia roczne</t>
  </si>
  <si>
    <t>Odprawy emerytalne i rentowe</t>
  </si>
  <si>
    <t>Nagrody jubileuszowe</t>
  </si>
  <si>
    <t>Ekwiwalenty za urlop</t>
  </si>
  <si>
    <t>Inne (wypłaty z paragrafu 3020, dofinansowanie do szkoleń, badania okresowe, świadczenia z ZFŚS, odprawa pośmiertna, nagrody specjalne, składki PPK)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</si>
</sst>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9" fillId="3" borderId="15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2" borderId="0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4" fontId="8" fillId="4" borderId="4" xfId="0" applyNumberFormat="1" applyFont="1" applyFill="1" applyBorder="1" applyAlignment="1">
      <alignment horizontal="right" vertical="center" wrapText="1"/>
    </xf>
    <xf numFmtId="0" fontId="14" fillId="0" borderId="0" xfId="0" applyFont="1"/>
    <xf numFmtId="0" fontId="8" fillId="4" borderId="6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8" fillId="4" borderId="4" xfId="0" applyNumberFormat="1" applyFont="1" applyFill="1" applyBorder="1" applyAlignment="1">
      <alignment horizontal="right" vertical="center" shrinkToFit="1"/>
    </xf>
    <xf numFmtId="0" fontId="12" fillId="0" borderId="0" xfId="0" applyFont="1" applyAlignment="1">
      <alignment shrinkToFit="1"/>
    </xf>
    <xf numFmtId="4" fontId="7" fillId="3" borderId="4" xfId="0" applyNumberFormat="1" applyFont="1" applyFill="1" applyBorder="1" applyAlignment="1">
      <alignment horizontal="right" vertical="center" shrinkToFi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4" fontId="8" fillId="2" borderId="0" xfId="0" applyNumberFormat="1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9" fillId="3" borderId="0" xfId="0" applyFont="1" applyFill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0" fillId="0" borderId="12" xfId="0" applyBorder="1" applyAlignment="1">
      <alignment shrinkToFit="1"/>
    </xf>
    <xf numFmtId="0" fontId="4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vertical="center" wrapText="1"/>
    </xf>
    <xf numFmtId="4" fontId="8" fillId="4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0" fillId="0" borderId="0" xfId="0" applyAlignment="1">
      <alignment shrinkToFit="1"/>
    </xf>
    <xf numFmtId="4" fontId="8" fillId="2" borderId="0" xfId="0" applyNumberFormat="1" applyFont="1" applyFill="1" applyAlignment="1">
      <alignment horizontal="right" vertical="center" wrapText="1"/>
    </xf>
    <xf numFmtId="4" fontId="8" fillId="2" borderId="0" xfId="0" applyNumberFormat="1" applyFont="1" applyFill="1" applyAlignment="1">
      <alignment horizontal="right" vertical="center" shrinkToFit="1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5" fillId="0" borderId="0" xfId="1" applyFont="1" applyAlignment="1">
      <alignment horizontal="center"/>
    </xf>
    <xf numFmtId="0" fontId="1" fillId="0" borderId="0" xfId="1"/>
    <xf numFmtId="0" fontId="16" fillId="0" borderId="4" xfId="1" applyFont="1" applyBorder="1" applyAlignment="1">
      <alignment horizontal="center" vertical="center" wrapText="1"/>
    </xf>
    <xf numFmtId="0" fontId="16" fillId="0" borderId="4" xfId="1" applyFont="1" applyBorder="1" applyAlignment="1">
      <alignment vertical="center" wrapText="1"/>
    </xf>
    <xf numFmtId="0" fontId="17" fillId="0" borderId="4" xfId="1" applyFont="1" applyBorder="1" applyAlignment="1">
      <alignment horizontal="center" vertical="center" wrapText="1"/>
    </xf>
    <xf numFmtId="0" fontId="18" fillId="0" borderId="4" xfId="1" applyFont="1" applyBorder="1" applyAlignment="1">
      <alignment vertical="center" wrapText="1"/>
    </xf>
    <xf numFmtId="0" fontId="17" fillId="0" borderId="4" xfId="1" applyFont="1" applyBorder="1" applyAlignment="1">
      <alignment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right" vertical="center" wrapText="1"/>
    </xf>
    <xf numFmtId="0" fontId="18" fillId="4" borderId="4" xfId="1" applyFont="1" applyFill="1" applyBorder="1" applyAlignment="1">
      <alignment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left" vertical="center" wrapText="1"/>
    </xf>
    <xf numFmtId="0" fontId="18" fillId="0" borderId="4" xfId="1" applyFont="1" applyBorder="1" applyAlignment="1">
      <alignment horizontal="left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justify" vertical="center" wrapText="1"/>
    </xf>
    <xf numFmtId="4" fontId="16" fillId="0" borderId="4" xfId="1" applyNumberFormat="1" applyFont="1" applyBorder="1" applyAlignment="1">
      <alignment horizontal="center" vertical="center" wrapText="1"/>
    </xf>
    <xf numFmtId="4" fontId="20" fillId="0" borderId="4" xfId="1" applyNumberFormat="1" applyFont="1" applyBorder="1" applyAlignment="1">
      <alignment vertical="center" wrapText="1"/>
    </xf>
    <xf numFmtId="4" fontId="21" fillId="0" borderId="4" xfId="1" applyNumberFormat="1" applyFont="1" applyBorder="1" applyAlignment="1">
      <alignment horizontal="left" vertical="center" wrapText="1"/>
    </xf>
    <xf numFmtId="4" fontId="22" fillId="0" borderId="4" xfId="1" applyNumberFormat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4" fontId="24" fillId="0" borderId="4" xfId="1" applyNumberFormat="1" applyFont="1" applyBorder="1" applyAlignment="1">
      <alignment horizontal="right" vertical="center" wrapText="1"/>
    </xf>
    <xf numFmtId="4" fontId="16" fillId="0" borderId="4" xfId="1" applyNumberFormat="1" applyFont="1" applyBorder="1" applyAlignment="1">
      <alignment horizontal="left" vertical="center" wrapText="1"/>
    </xf>
    <xf numFmtId="4" fontId="25" fillId="0" borderId="4" xfId="1" applyNumberFormat="1" applyFont="1" applyBorder="1" applyAlignment="1">
      <alignment horizontal="left" vertical="center" wrapText="1"/>
    </xf>
    <xf numFmtId="4" fontId="20" fillId="0" borderId="4" xfId="1" applyNumberFormat="1" applyFont="1" applyBorder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4" fontId="26" fillId="0" borderId="0" xfId="1" applyNumberFormat="1" applyFont="1" applyAlignment="1">
      <alignment vertical="center" wrapText="1"/>
    </xf>
    <xf numFmtId="0" fontId="1" fillId="0" borderId="0" xfId="1" applyAlignment="1">
      <alignment horizontal="center"/>
    </xf>
    <xf numFmtId="0" fontId="27" fillId="0" borderId="0" xfId="1" applyFont="1" applyAlignment="1">
      <alignment horizontal="center"/>
    </xf>
    <xf numFmtId="0" fontId="27" fillId="0" borderId="0" xfId="1" applyFont="1"/>
    <xf numFmtId="49" fontId="28" fillId="0" borderId="0" xfId="1" applyNumberFormat="1" applyFont="1" applyAlignment="1">
      <alignment horizontal="center" vertical="center"/>
    </xf>
    <xf numFmtId="0" fontId="28" fillId="0" borderId="8" xfId="1" applyFont="1" applyBorder="1" applyAlignment="1">
      <alignment horizontal="left" vertical="center" wrapText="1"/>
    </xf>
    <xf numFmtId="0" fontId="27" fillId="0" borderId="4" xfId="1" applyFont="1" applyBorder="1" applyAlignment="1">
      <alignment horizontal="center" vertical="center"/>
    </xf>
    <xf numFmtId="49" fontId="27" fillId="0" borderId="4" xfId="1" applyNumberFormat="1" applyFont="1" applyBorder="1" applyAlignment="1">
      <alignment horizontal="center" vertical="center"/>
    </xf>
    <xf numFmtId="0" fontId="27" fillId="0" borderId="4" xfId="1" applyFont="1" applyBorder="1" applyAlignment="1">
      <alignment vertical="center"/>
    </xf>
    <xf numFmtId="4" fontId="29" fillId="0" borderId="4" xfId="1" applyNumberFormat="1" applyFont="1" applyBorder="1" applyAlignment="1">
      <alignment horizontal="right" vertical="center"/>
    </xf>
    <xf numFmtId="0" fontId="27" fillId="0" borderId="4" xfId="1" applyFont="1" applyBorder="1" applyAlignment="1">
      <alignment vertical="center" wrapText="1"/>
    </xf>
    <xf numFmtId="49" fontId="27" fillId="0" borderId="0" xfId="1" applyNumberFormat="1" applyFont="1"/>
    <xf numFmtId="49" fontId="27" fillId="0" borderId="4" xfId="1" applyNumberFormat="1" applyFont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27" fillId="0" borderId="4" xfId="1" applyFont="1" applyBorder="1" applyAlignment="1">
      <alignment horizontal="center" wrapText="1"/>
    </xf>
    <xf numFmtId="0" fontId="27" fillId="0" borderId="4" xfId="1" applyFont="1" applyBorder="1" applyAlignment="1">
      <alignment horizontal="center"/>
    </xf>
    <xf numFmtId="0" fontId="27" fillId="0" borderId="4" xfId="1" applyFont="1" applyBorder="1" applyAlignment="1">
      <alignment horizontal="center"/>
    </xf>
    <xf numFmtId="4" fontId="27" fillId="0" borderId="4" xfId="1" applyNumberFormat="1" applyFont="1" applyBorder="1" applyAlignment="1">
      <alignment vertical="center"/>
    </xf>
    <xf numFmtId="0" fontId="27" fillId="0" borderId="0" xfId="1" applyFont="1" applyAlignment="1">
      <alignment vertical="center"/>
    </xf>
    <xf numFmtId="49" fontId="27" fillId="0" borderId="4" xfId="1" applyNumberFormat="1" applyFont="1" applyBorder="1" applyAlignment="1">
      <alignment horizontal="right" vertical="center"/>
    </xf>
    <xf numFmtId="4" fontId="28" fillId="0" borderId="4" xfId="1" applyNumberFormat="1" applyFont="1" applyBorder="1" applyAlignment="1">
      <alignment vertical="center"/>
    </xf>
    <xf numFmtId="49" fontId="27" fillId="0" borderId="0" xfId="1" applyNumberFormat="1" applyFont="1" applyAlignment="1">
      <alignment horizontal="center"/>
    </xf>
    <xf numFmtId="49" fontId="30" fillId="0" borderId="0" xfId="1" applyNumberFormat="1" applyFont="1" applyAlignment="1">
      <alignment horizontal="center" vertical="center"/>
    </xf>
    <xf numFmtId="0" fontId="31" fillId="0" borderId="14" xfId="1" applyFont="1" applyBorder="1" applyAlignment="1">
      <alignment horizontal="left" vertical="center" wrapText="1"/>
    </xf>
    <xf numFmtId="0" fontId="31" fillId="0" borderId="8" xfId="1" applyFont="1" applyBorder="1" applyAlignment="1">
      <alignment horizontal="left" vertical="center" wrapText="1"/>
    </xf>
    <xf numFmtId="0" fontId="32" fillId="0" borderId="0" xfId="1" applyFont="1"/>
    <xf numFmtId="0" fontId="32" fillId="0" borderId="4" xfId="1" applyFont="1" applyBorder="1" applyAlignment="1">
      <alignment horizontal="center" vertical="center"/>
    </xf>
    <xf numFmtId="0" fontId="32" fillId="0" borderId="4" xfId="1" applyFont="1" applyBorder="1" applyAlignment="1">
      <alignment horizontal="left" vertical="center"/>
    </xf>
    <xf numFmtId="0" fontId="32" fillId="0" borderId="4" xfId="1" applyFont="1" applyBorder="1" applyAlignment="1">
      <alignment vertical="center"/>
    </xf>
    <xf numFmtId="0" fontId="32" fillId="0" borderId="0" xfId="1" applyFont="1" applyAlignment="1">
      <alignment vertical="center"/>
    </xf>
    <xf numFmtId="0" fontId="32" fillId="0" borderId="4" xfId="1" applyFont="1" applyBorder="1" applyAlignment="1">
      <alignment vertical="center" wrapText="1"/>
    </xf>
    <xf numFmtId="0" fontId="32" fillId="0" borderId="4" xfId="1" applyFont="1" applyBorder="1" applyAlignment="1">
      <alignment horizontal="right" vertical="center"/>
    </xf>
    <xf numFmtId="4" fontId="30" fillId="0" borderId="4" xfId="1" applyNumberFormat="1" applyFont="1" applyBorder="1" applyAlignment="1">
      <alignment vertical="center"/>
    </xf>
    <xf numFmtId="0" fontId="32" fillId="0" borderId="0" xfId="1" applyFont="1" applyAlignment="1">
      <alignment horizontal="center"/>
    </xf>
  </cellXfs>
  <cellStyles count="2">
    <cellStyle name="Normalny" xfId="0" builtinId="0"/>
    <cellStyle name="Normalny 2" xfId="1" xr:uid="{3FED7DCD-CCA9-4A07-975C-85009ED2AC3D}"/>
  </cellStyles>
  <dxfs count="25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C843-D26D-400E-BE6C-D5A6896DE9E0}">
  <sheetPr>
    <pageSetUpPr fitToPage="1"/>
  </sheetPr>
  <dimension ref="A1:V92"/>
  <sheetViews>
    <sheetView showGridLines="0" topLeftCell="A19" workbookViewId="0">
      <selection activeCell="H19" sqref="H19"/>
    </sheetView>
  </sheetViews>
  <sheetFormatPr defaultColWidth="9.140625" defaultRowHeight="15" x14ac:dyDescent="0.25"/>
  <cols>
    <col min="1" max="3" width="0.7109375" style="15" customWidth="1"/>
    <col min="4" max="5" width="21.42578125" style="15" customWidth="1"/>
    <col min="6" max="6" width="12.42578125" style="15" customWidth="1"/>
    <col min="7" max="7" width="12" style="15" customWidth="1"/>
    <col min="8" max="8" width="0.85546875" style="15" customWidth="1"/>
    <col min="9" max="11" width="0.7109375" style="15" customWidth="1"/>
    <col min="12" max="12" width="20" style="15" customWidth="1"/>
    <col min="13" max="13" width="22.85546875" style="15" customWidth="1"/>
    <col min="14" max="14" width="12.42578125" style="15" customWidth="1"/>
    <col min="15" max="15" width="12" style="15" customWidth="1"/>
    <col min="16" max="21" width="9.140625" style="15" hidden="1" customWidth="1"/>
    <col min="22" max="16384" width="9.140625" style="15"/>
  </cols>
  <sheetData>
    <row r="1" spans="1:22" ht="15" customHeight="1" x14ac:dyDescent="0.25"/>
    <row r="2" spans="1:22" ht="15" customHeight="1" x14ac:dyDescent="0.25">
      <c r="A2" s="48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8" t="s">
        <v>0</v>
      </c>
      <c r="Q2" s="17" t="s">
        <v>0</v>
      </c>
      <c r="R2" s="17" t="s">
        <v>0</v>
      </c>
      <c r="S2" s="17" t="s">
        <v>0</v>
      </c>
      <c r="T2" s="17" t="s">
        <v>0</v>
      </c>
      <c r="U2" s="17" t="s">
        <v>0</v>
      </c>
    </row>
    <row r="3" spans="1:22" ht="15.75" customHeight="1" x14ac:dyDescent="0.25">
      <c r="A3" s="51" t="s">
        <v>1</v>
      </c>
      <c r="B3" s="46"/>
      <c r="C3" s="46"/>
      <c r="D3" s="46"/>
      <c r="E3" s="47"/>
      <c r="F3" s="52" t="s">
        <v>2</v>
      </c>
      <c r="G3" s="53"/>
      <c r="H3" s="53"/>
      <c r="I3" s="53"/>
      <c r="J3" s="53"/>
      <c r="K3" s="53"/>
      <c r="L3" s="54"/>
      <c r="M3" s="51" t="s">
        <v>3</v>
      </c>
      <c r="N3" s="46"/>
      <c r="O3" s="47"/>
      <c r="P3" s="17" t="b">
        <v>0</v>
      </c>
    </row>
    <row r="4" spans="1:22" ht="22.5" customHeight="1" x14ac:dyDescent="0.25">
      <c r="A4" s="42" t="s">
        <v>25</v>
      </c>
      <c r="B4" s="43"/>
      <c r="C4" s="43"/>
      <c r="D4" s="43"/>
      <c r="E4" s="44"/>
      <c r="F4" s="55" t="s">
        <v>4</v>
      </c>
      <c r="G4" s="56"/>
      <c r="H4" s="56"/>
      <c r="I4" s="56"/>
      <c r="J4" s="56"/>
      <c r="K4" s="56"/>
      <c r="L4" s="57"/>
      <c r="M4" s="42" t="s">
        <v>26</v>
      </c>
      <c r="N4" s="43"/>
      <c r="O4" s="44"/>
    </row>
    <row r="5" spans="1:22" ht="15" customHeight="1" x14ac:dyDescent="0.25">
      <c r="A5" s="42" t="s">
        <v>27</v>
      </c>
      <c r="B5" s="43"/>
      <c r="C5" s="43"/>
      <c r="D5" s="43"/>
      <c r="E5" s="44"/>
      <c r="F5" s="55" t="s">
        <v>5</v>
      </c>
      <c r="G5" s="56"/>
      <c r="H5" s="56"/>
      <c r="I5" s="56"/>
      <c r="J5" s="56"/>
      <c r="K5" s="56"/>
      <c r="L5" s="57"/>
      <c r="M5" s="14"/>
      <c r="N5" s="13"/>
      <c r="O5" s="12"/>
    </row>
    <row r="6" spans="1:22" ht="15" customHeight="1" x14ac:dyDescent="0.25">
      <c r="A6" s="42" t="s">
        <v>28</v>
      </c>
      <c r="B6" s="43"/>
      <c r="C6" s="43"/>
      <c r="D6" s="43"/>
      <c r="E6" s="44"/>
      <c r="F6" s="55" t="s">
        <v>6</v>
      </c>
      <c r="G6" s="56"/>
      <c r="H6" s="56"/>
      <c r="I6" s="56"/>
      <c r="J6" s="56"/>
      <c r="K6" s="56"/>
      <c r="L6" s="57"/>
      <c r="M6" s="11" t="s">
        <v>7</v>
      </c>
      <c r="N6" s="10"/>
      <c r="O6" s="9"/>
    </row>
    <row r="7" spans="1:22" ht="15" customHeight="1" x14ac:dyDescent="0.25">
      <c r="A7" s="3"/>
      <c r="B7" s="2"/>
      <c r="C7" s="2"/>
      <c r="D7" s="2"/>
      <c r="E7" s="1"/>
      <c r="F7" s="55" t="s">
        <v>8</v>
      </c>
      <c r="G7" s="56"/>
      <c r="H7" s="56"/>
      <c r="I7" s="56"/>
      <c r="J7" s="56"/>
      <c r="K7" s="56"/>
      <c r="L7" s="57"/>
      <c r="M7" s="11" t="s">
        <v>7</v>
      </c>
      <c r="N7" s="10"/>
      <c r="O7" s="9"/>
      <c r="Q7" s="30">
        <v>2023</v>
      </c>
    </row>
    <row r="8" spans="1:22" ht="15" customHeight="1" x14ac:dyDescent="0.25">
      <c r="A8" s="45" t="s">
        <v>9</v>
      </c>
      <c r="B8" s="46"/>
      <c r="C8" s="46"/>
      <c r="D8" s="46"/>
      <c r="E8" s="47"/>
      <c r="F8" s="55" t="str">
        <f>CONCATENATE("na dzień ",P8)</f>
        <v>na dzień 31.12.2023</v>
      </c>
      <c r="G8" s="56"/>
      <c r="H8" s="56"/>
      <c r="I8" s="56"/>
      <c r="J8" s="56"/>
      <c r="K8" s="56"/>
      <c r="L8" s="57"/>
      <c r="M8" s="51" t="str">
        <f>IF(Q8&gt;=2018,"","wysłać bez pisma przewodniego")</f>
        <v/>
      </c>
      <c r="N8" s="46"/>
      <c r="O8" s="47"/>
      <c r="P8" s="18" t="s">
        <v>10</v>
      </c>
      <c r="Q8" s="30">
        <v>2023</v>
      </c>
    </row>
    <row r="9" spans="1:22" ht="15" customHeight="1" x14ac:dyDescent="0.25">
      <c r="A9" s="3" t="s">
        <v>29</v>
      </c>
      <c r="B9" s="2"/>
      <c r="C9" s="2"/>
      <c r="D9" s="2"/>
      <c r="E9" s="1"/>
      <c r="F9" s="58" t="s">
        <v>11</v>
      </c>
      <c r="G9" s="59"/>
      <c r="H9" s="59"/>
      <c r="I9" s="59"/>
      <c r="J9" s="59"/>
      <c r="K9" s="59"/>
      <c r="L9" s="60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4" t="s">
        <v>12</v>
      </c>
      <c r="B11" s="35"/>
      <c r="C11" s="35"/>
      <c r="D11" s="35"/>
      <c r="E11" s="36"/>
      <c r="F11" s="19" t="s">
        <v>13</v>
      </c>
      <c r="G11" s="20" t="s">
        <v>14</v>
      </c>
      <c r="H11" s="16"/>
      <c r="I11" s="40" t="s">
        <v>15</v>
      </c>
      <c r="J11" s="40"/>
      <c r="K11" s="40"/>
      <c r="L11" s="40"/>
      <c r="M11" s="40"/>
      <c r="N11" s="20" t="s">
        <v>13</v>
      </c>
      <c r="O11" s="20" t="s">
        <v>14</v>
      </c>
    </row>
    <row r="12" spans="1:22" ht="15" customHeight="1" x14ac:dyDescent="0.25">
      <c r="A12" s="61" t="str">
        <f t="shared" ref="A12:A50" si="0">IF(EXACT(Q12,0),T12,"")</f>
        <v>A. Aktywa trwałe</v>
      </c>
      <c r="B12" s="61"/>
      <c r="C12" s="61"/>
      <c r="D12" s="61"/>
      <c r="E12" s="61"/>
      <c r="F12" s="31">
        <v>9489451.6300000008</v>
      </c>
      <c r="G12" s="31">
        <v>9185820.6300000008</v>
      </c>
      <c r="H12" s="21"/>
      <c r="I12" s="61" t="str">
        <f t="shared" ref="I12:I50" si="1">IF(EXACT(S12,0),U12," ")</f>
        <v>A. Fundusze</v>
      </c>
      <c r="J12" s="61"/>
      <c r="K12" s="61"/>
      <c r="L12" s="61"/>
      <c r="M12" s="61"/>
      <c r="N12" s="31">
        <v>8767500.75</v>
      </c>
      <c r="O12" s="31">
        <v>8401956.2599999998</v>
      </c>
      <c r="P12" s="17" t="b">
        <v>1</v>
      </c>
      <c r="Q12" s="32">
        <v>0</v>
      </c>
      <c r="R12" s="17" t="b">
        <v>1</v>
      </c>
      <c r="S12" s="32">
        <v>0</v>
      </c>
      <c r="T12" s="17" t="s">
        <v>30</v>
      </c>
      <c r="U12" s="17" t="s">
        <v>69</v>
      </c>
      <c r="V12" s="17"/>
    </row>
    <row r="13" spans="1:22" ht="15" customHeight="1" x14ac:dyDescent="0.25">
      <c r="A13" s="25" t="str">
        <f t="shared" si="0"/>
        <v/>
      </c>
      <c r="B13" s="62" t="str">
        <f>IF(EXACT(Q13,1),T13,"&lt;MergeCellMark&gt;")</f>
        <v>I. Wartości niematerialne i prawne</v>
      </c>
      <c r="C13" s="62"/>
      <c r="D13" s="62"/>
      <c r="E13" s="62"/>
      <c r="F13" s="31">
        <v>0</v>
      </c>
      <c r="G13" s="31">
        <v>0</v>
      </c>
      <c r="H13" s="21"/>
      <c r="I13" s="25" t="str">
        <f t="shared" si="1"/>
        <v xml:space="preserve"> </v>
      </c>
      <c r="J13" s="62" t="str">
        <f>IF(EXACT(S13,1),U13,"&lt;MergeCellMark&gt;")</f>
        <v>I. Fundusz jednostki</v>
      </c>
      <c r="K13" s="62"/>
      <c r="L13" s="62"/>
      <c r="M13" s="62"/>
      <c r="N13" s="31">
        <v>17464497.809999999</v>
      </c>
      <c r="O13" s="31">
        <v>17943687.77</v>
      </c>
      <c r="P13" s="17" t="b">
        <v>1</v>
      </c>
      <c r="Q13" s="32">
        <v>1</v>
      </c>
      <c r="R13" s="17" t="b">
        <v>1</v>
      </c>
      <c r="S13" s="32">
        <v>1</v>
      </c>
      <c r="T13" s="17" t="s">
        <v>31</v>
      </c>
      <c r="U13" s="17" t="s">
        <v>70</v>
      </c>
      <c r="V13" s="17"/>
    </row>
    <row r="14" spans="1:22" ht="15" customHeight="1" x14ac:dyDescent="0.25">
      <c r="A14" s="25" t="str">
        <f t="shared" si="0"/>
        <v/>
      </c>
      <c r="B14" s="62" t="str">
        <f>IF(EXACT(Q14,1),T14,"&lt;MergeCellMark&gt;")</f>
        <v>II. Rzeczowe aktywa trwałe</v>
      </c>
      <c r="C14" s="62"/>
      <c r="D14" s="62"/>
      <c r="E14" s="62"/>
      <c r="F14" s="31">
        <v>9489451.6300000008</v>
      </c>
      <c r="G14" s="31">
        <v>9185820.6300000008</v>
      </c>
      <c r="H14" s="21"/>
      <c r="I14" s="25" t="str">
        <f t="shared" si="1"/>
        <v xml:space="preserve"> </v>
      </c>
      <c r="J14" s="62" t="str">
        <f>IF(EXACT(S14,1),U14,"&lt;MergeCellMark&gt;")</f>
        <v>II. Wynik finansowy netto (+,-)</v>
      </c>
      <c r="K14" s="62"/>
      <c r="L14" s="62"/>
      <c r="M14" s="62"/>
      <c r="N14" s="31">
        <v>-8696997.0600000005</v>
      </c>
      <c r="O14" s="31">
        <v>-9541731.5099999998</v>
      </c>
      <c r="P14" s="17" t="b">
        <v>1</v>
      </c>
      <c r="Q14" s="32">
        <v>1</v>
      </c>
      <c r="R14" s="17" t="b">
        <v>1</v>
      </c>
      <c r="S14" s="32">
        <v>1</v>
      </c>
      <c r="T14" s="17" t="s">
        <v>32</v>
      </c>
      <c r="U14" s="17" t="s">
        <v>71</v>
      </c>
      <c r="V14" s="17"/>
    </row>
    <row r="15" spans="1:22" ht="15" customHeight="1" x14ac:dyDescent="0.25">
      <c r="A15" s="61" t="str">
        <f t="shared" si="0"/>
        <v/>
      </c>
      <c r="B15" s="61"/>
      <c r="C15" s="62" t="str">
        <f>IF(EXACT(Q15,2),T15,"&lt;MergeCellMark&gt;")</f>
        <v>1. Środki trwałe</v>
      </c>
      <c r="D15" s="62"/>
      <c r="E15" s="62"/>
      <c r="F15" s="31">
        <v>9489451.6300000008</v>
      </c>
      <c r="G15" s="31">
        <v>9185820.6300000008</v>
      </c>
      <c r="H15" s="21"/>
      <c r="I15" s="61" t="str">
        <f t="shared" si="1"/>
        <v xml:space="preserve"> </v>
      </c>
      <c r="J15" s="61"/>
      <c r="K15" s="62" t="str">
        <f>IF(EXACT(S15,2),U15,"&lt;MergeCellMark&gt;")</f>
        <v>1. Zysk netto (+)</v>
      </c>
      <c r="L15" s="62"/>
      <c r="M15" s="62"/>
      <c r="N15" s="31">
        <v>0</v>
      </c>
      <c r="O15" s="31">
        <v>0</v>
      </c>
      <c r="P15" s="17" t="b">
        <v>0</v>
      </c>
      <c r="Q15" s="32">
        <v>2</v>
      </c>
      <c r="R15" s="17" t="b">
        <v>0</v>
      </c>
      <c r="S15" s="32">
        <v>2</v>
      </c>
      <c r="T15" s="17" t="s">
        <v>33</v>
      </c>
      <c r="U15" s="17" t="s">
        <v>72</v>
      </c>
      <c r="V15" s="17"/>
    </row>
    <row r="16" spans="1:22" ht="15" customHeight="1" x14ac:dyDescent="0.25">
      <c r="A16" s="61" t="str">
        <f t="shared" si="0"/>
        <v/>
      </c>
      <c r="B16" s="61"/>
      <c r="C16" s="61"/>
      <c r="D16" s="62" t="str">
        <f t="shared" ref="D16:D21" si="2">IF(EXACT(Q16,3),T16,"&lt;MergeCellMark&gt;")</f>
        <v>1.1. Grunty</v>
      </c>
      <c r="E16" s="62"/>
      <c r="F16" s="31">
        <v>427285</v>
      </c>
      <c r="G16" s="31">
        <v>427285</v>
      </c>
      <c r="H16" s="21"/>
      <c r="I16" s="61" t="str">
        <f t="shared" si="1"/>
        <v xml:space="preserve"> </v>
      </c>
      <c r="J16" s="61"/>
      <c r="K16" s="62" t="str">
        <f>IF(EXACT(S16,2),U16,"&lt;MergeCellMark&gt;")</f>
        <v>2. Strata netto (-)</v>
      </c>
      <c r="L16" s="62"/>
      <c r="M16" s="62"/>
      <c r="N16" s="31">
        <v>8696997.0600000005</v>
      </c>
      <c r="O16" s="31">
        <v>9541731.5099999998</v>
      </c>
      <c r="P16" s="17" t="b">
        <v>0</v>
      </c>
      <c r="Q16" s="32">
        <v>3</v>
      </c>
      <c r="R16" s="17" t="b">
        <v>0</v>
      </c>
      <c r="S16" s="32">
        <v>2</v>
      </c>
      <c r="T16" s="17" t="s">
        <v>34</v>
      </c>
      <c r="U16" s="17" t="s">
        <v>73</v>
      </c>
      <c r="V16" s="17"/>
    </row>
    <row r="17" spans="1:22" ht="36" customHeight="1" x14ac:dyDescent="0.25">
      <c r="A17" s="61" t="str">
        <f t="shared" si="0"/>
        <v/>
      </c>
      <c r="B17" s="61"/>
      <c r="C17" s="61"/>
      <c r="D17" s="62" t="str">
        <f t="shared" si="2"/>
        <v>1.1.1. Grunty stanowiące własność jednostki samorządu terytorialnego, przekazane w użytkowanie wieczyste innym podmiotom</v>
      </c>
      <c r="E17" s="62"/>
      <c r="F17" s="31">
        <v>0</v>
      </c>
      <c r="G17" s="31">
        <v>0</v>
      </c>
      <c r="H17" s="21"/>
      <c r="I17" s="25" t="str">
        <f t="shared" si="1"/>
        <v xml:space="preserve"> </v>
      </c>
      <c r="J17" s="62" t="str">
        <f>IF(EXACT(S17,1),U17,"&lt;MergeCellMark&gt;")</f>
        <v>III. Odpisy z wyniku finansowego (nadwyżka środków obrotowych) (-)</v>
      </c>
      <c r="K17" s="62"/>
      <c r="L17" s="62"/>
      <c r="M17" s="62"/>
      <c r="N17" s="31">
        <v>0</v>
      </c>
      <c r="O17" s="31">
        <v>0</v>
      </c>
      <c r="P17" s="17" t="b">
        <v>0</v>
      </c>
      <c r="Q17" s="32">
        <v>3</v>
      </c>
      <c r="R17" s="17" t="b">
        <v>1</v>
      </c>
      <c r="S17" s="32">
        <v>1</v>
      </c>
      <c r="T17" s="17" t="s">
        <v>35</v>
      </c>
      <c r="U17" s="17" t="s">
        <v>74</v>
      </c>
      <c r="V17" s="17"/>
    </row>
    <row r="18" spans="1:22" ht="24" customHeight="1" x14ac:dyDescent="0.25">
      <c r="A18" s="61" t="str">
        <f t="shared" si="0"/>
        <v/>
      </c>
      <c r="B18" s="61"/>
      <c r="C18" s="61"/>
      <c r="D18" s="62" t="str">
        <f t="shared" si="2"/>
        <v>1.2. Budynki, lokale i obiekty inżynierii lądowej i wodnej</v>
      </c>
      <c r="E18" s="62"/>
      <c r="F18" s="31">
        <v>9041279.6899999995</v>
      </c>
      <c r="G18" s="31">
        <v>8744530.7899999991</v>
      </c>
      <c r="H18" s="21"/>
      <c r="I18" s="25" t="str">
        <f t="shared" si="1"/>
        <v xml:space="preserve"> </v>
      </c>
      <c r="J18" s="62" t="str">
        <f>IF(EXACT(S18,1),U18,"&lt;MergeCellMark&gt;")</f>
        <v>IV. Fundusz mienia zlikwidowanych jednostek</v>
      </c>
      <c r="K18" s="62"/>
      <c r="L18" s="62"/>
      <c r="M18" s="62"/>
      <c r="N18" s="31">
        <v>0</v>
      </c>
      <c r="O18" s="31">
        <v>0</v>
      </c>
      <c r="P18" s="17" t="b">
        <v>0</v>
      </c>
      <c r="Q18" s="32">
        <v>3</v>
      </c>
      <c r="R18" s="17" t="b">
        <v>1</v>
      </c>
      <c r="S18" s="32">
        <v>1</v>
      </c>
      <c r="T18" s="17" t="s">
        <v>36</v>
      </c>
      <c r="U18" s="17" t="s">
        <v>75</v>
      </c>
      <c r="V18" s="17"/>
    </row>
    <row r="19" spans="1:22" ht="15" customHeight="1" x14ac:dyDescent="0.25">
      <c r="A19" s="61" t="str">
        <f t="shared" si="0"/>
        <v/>
      </c>
      <c r="B19" s="61"/>
      <c r="C19" s="61"/>
      <c r="D19" s="62" t="str">
        <f t="shared" si="2"/>
        <v>1.3. Urządzenia techniczne i maszyny</v>
      </c>
      <c r="E19" s="62"/>
      <c r="F19" s="31">
        <v>12370.42</v>
      </c>
      <c r="G19" s="31">
        <v>8327.16</v>
      </c>
      <c r="H19" s="21"/>
      <c r="I19" s="61" t="str">
        <f t="shared" si="1"/>
        <v>B. Fundusze placówek</v>
      </c>
      <c r="J19" s="61"/>
      <c r="K19" s="61"/>
      <c r="L19" s="61"/>
      <c r="M19" s="61"/>
      <c r="N19" s="31">
        <v>0</v>
      </c>
      <c r="O19" s="31">
        <v>0</v>
      </c>
      <c r="P19" s="17" t="b">
        <v>0</v>
      </c>
      <c r="Q19" s="32">
        <v>3</v>
      </c>
      <c r="R19" s="17" t="b">
        <v>1</v>
      </c>
      <c r="S19" s="32">
        <v>0</v>
      </c>
      <c r="T19" s="17" t="s">
        <v>37</v>
      </c>
      <c r="U19" s="17" t="s">
        <v>76</v>
      </c>
      <c r="V19" s="17"/>
    </row>
    <row r="20" spans="1:22" ht="15" customHeight="1" x14ac:dyDescent="0.25">
      <c r="A20" s="61" t="str">
        <f t="shared" si="0"/>
        <v/>
      </c>
      <c r="B20" s="61"/>
      <c r="C20" s="61"/>
      <c r="D20" s="62" t="str">
        <f t="shared" si="2"/>
        <v>1.4. Środki transportu</v>
      </c>
      <c r="E20" s="62"/>
      <c r="F20" s="31">
        <v>0</v>
      </c>
      <c r="G20" s="31">
        <v>0</v>
      </c>
      <c r="H20" s="21"/>
      <c r="I20" s="61" t="str">
        <f t="shared" si="1"/>
        <v>C. Państwowe fundusze celowe</v>
      </c>
      <c r="J20" s="61"/>
      <c r="K20" s="61"/>
      <c r="L20" s="61"/>
      <c r="M20" s="61"/>
      <c r="N20" s="31">
        <v>0</v>
      </c>
      <c r="O20" s="31">
        <v>0</v>
      </c>
      <c r="P20" s="17" t="b">
        <v>0</v>
      </c>
      <c r="Q20" s="32">
        <v>3</v>
      </c>
      <c r="R20" s="17" t="b">
        <v>1</v>
      </c>
      <c r="S20" s="32">
        <v>0</v>
      </c>
      <c r="T20" s="17" t="s">
        <v>38</v>
      </c>
      <c r="U20" s="17" t="s">
        <v>77</v>
      </c>
      <c r="V20" s="17"/>
    </row>
    <row r="21" spans="1:22" ht="15" customHeight="1" x14ac:dyDescent="0.25">
      <c r="A21" s="61" t="str">
        <f t="shared" si="0"/>
        <v/>
      </c>
      <c r="B21" s="61"/>
      <c r="C21" s="61"/>
      <c r="D21" s="62" t="str">
        <f t="shared" si="2"/>
        <v>1.5. Inne środki trwałe</v>
      </c>
      <c r="E21" s="62"/>
      <c r="F21" s="31">
        <v>8516.52</v>
      </c>
      <c r="G21" s="31">
        <v>5677.68</v>
      </c>
      <c r="H21" s="21"/>
      <c r="I21" s="61" t="str">
        <f t="shared" si="1"/>
        <v>D. Zobowiązania i rezerwy na zobowiązania</v>
      </c>
      <c r="J21" s="61"/>
      <c r="K21" s="61"/>
      <c r="L21" s="61"/>
      <c r="M21" s="61"/>
      <c r="N21" s="31">
        <v>757301.36</v>
      </c>
      <c r="O21" s="31">
        <v>810300.96</v>
      </c>
      <c r="P21" s="17" t="b">
        <v>0</v>
      </c>
      <c r="Q21" s="32">
        <v>3</v>
      </c>
      <c r="R21" s="17" t="b">
        <v>1</v>
      </c>
      <c r="S21" s="32">
        <v>0</v>
      </c>
      <c r="T21" s="17" t="s">
        <v>39</v>
      </c>
      <c r="U21" s="17" t="s">
        <v>78</v>
      </c>
      <c r="V21" s="17"/>
    </row>
    <row r="22" spans="1:22" ht="15" customHeight="1" x14ac:dyDescent="0.25">
      <c r="A22" s="61" t="str">
        <f t="shared" si="0"/>
        <v/>
      </c>
      <c r="B22" s="61"/>
      <c r="C22" s="62" t="str">
        <f>IF(EXACT(Q22,2),T22,"&lt;MergeCellMark&gt;")</f>
        <v>2. Środki trwałe w budowie (inwestycje)</v>
      </c>
      <c r="D22" s="62"/>
      <c r="E22" s="62"/>
      <c r="F22" s="31">
        <v>0</v>
      </c>
      <c r="G22" s="31">
        <v>0</v>
      </c>
      <c r="H22" s="21"/>
      <c r="I22" s="25" t="str">
        <f t="shared" si="1"/>
        <v xml:space="preserve"> </v>
      </c>
      <c r="J22" s="62" t="str">
        <f>IF(EXACT(S22,1),U22,"&lt;MergeCellMark&gt;")</f>
        <v>I. Zobowiązania długoterminowe</v>
      </c>
      <c r="K22" s="62"/>
      <c r="L22" s="62"/>
      <c r="M22" s="62"/>
      <c r="N22" s="31">
        <v>0</v>
      </c>
      <c r="O22" s="31">
        <v>0</v>
      </c>
      <c r="P22" s="17" t="b">
        <v>0</v>
      </c>
      <c r="Q22" s="32">
        <v>2</v>
      </c>
      <c r="R22" s="17" t="b">
        <v>1</v>
      </c>
      <c r="S22" s="32">
        <v>1</v>
      </c>
      <c r="T22" s="17" t="s">
        <v>40</v>
      </c>
      <c r="U22" s="17" t="s">
        <v>79</v>
      </c>
      <c r="V22" s="17"/>
    </row>
    <row r="23" spans="1:22" ht="15" customHeight="1" x14ac:dyDescent="0.25">
      <c r="A23" s="61" t="str">
        <f t="shared" si="0"/>
        <v/>
      </c>
      <c r="B23" s="61"/>
      <c r="C23" s="62" t="str">
        <f>IF(EXACT(Q23,2),T23,"&lt;MergeCellMark&gt;")</f>
        <v>3. Zaliczki na środki trwałe w budowie (inwestycje)</v>
      </c>
      <c r="D23" s="62"/>
      <c r="E23" s="62"/>
      <c r="F23" s="31">
        <v>0</v>
      </c>
      <c r="G23" s="31">
        <v>0</v>
      </c>
      <c r="H23" s="21"/>
      <c r="I23" s="25" t="str">
        <f t="shared" si="1"/>
        <v xml:space="preserve"> </v>
      </c>
      <c r="J23" s="62" t="str">
        <f>IF(EXACT(S23,1),U23,"&lt;MergeCellMark&gt;")</f>
        <v>II. Zobowiązania krótkoterminowe</v>
      </c>
      <c r="K23" s="62"/>
      <c r="L23" s="62"/>
      <c r="M23" s="62"/>
      <c r="N23" s="31">
        <v>757301.36</v>
      </c>
      <c r="O23" s="31">
        <v>810300.96</v>
      </c>
      <c r="P23" s="17" t="b">
        <v>0</v>
      </c>
      <c r="Q23" s="32">
        <v>2</v>
      </c>
      <c r="R23" s="17" t="b">
        <v>1</v>
      </c>
      <c r="S23" s="32">
        <v>1</v>
      </c>
      <c r="T23" s="17" t="s">
        <v>41</v>
      </c>
      <c r="U23" s="17" t="s">
        <v>80</v>
      </c>
      <c r="V23" s="17"/>
    </row>
    <row r="24" spans="1:22" ht="15" customHeight="1" x14ac:dyDescent="0.25">
      <c r="A24" s="25" t="str">
        <f t="shared" si="0"/>
        <v/>
      </c>
      <c r="B24" s="62" t="str">
        <f>IF(EXACT(Q24,1),T24,"&lt;MergeCellMark&gt;")</f>
        <v>III. Należności długoterminowe</v>
      </c>
      <c r="C24" s="62"/>
      <c r="D24" s="62"/>
      <c r="E24" s="62"/>
      <c r="F24" s="31">
        <v>0</v>
      </c>
      <c r="G24" s="31">
        <v>0</v>
      </c>
      <c r="H24" s="21"/>
      <c r="I24" s="61" t="str">
        <f t="shared" si="1"/>
        <v xml:space="preserve"> </v>
      </c>
      <c r="J24" s="61"/>
      <c r="K24" s="62" t="str">
        <f t="shared" ref="K24:K31" si="3">IF(EXACT(S24,2),U24,"&lt;MergeCellMark&gt;")</f>
        <v>1. Zobowiązania z tytułu dostaw i usług</v>
      </c>
      <c r="L24" s="62"/>
      <c r="M24" s="62"/>
      <c r="N24" s="31">
        <v>49165.77</v>
      </c>
      <c r="O24" s="31">
        <v>61663.71</v>
      </c>
      <c r="P24" s="17" t="b">
        <v>1</v>
      </c>
      <c r="Q24" s="32">
        <v>1</v>
      </c>
      <c r="R24" s="17" t="b">
        <v>0</v>
      </c>
      <c r="S24" s="32">
        <v>2</v>
      </c>
      <c r="T24" s="17" t="s">
        <v>42</v>
      </c>
      <c r="U24" s="17" t="s">
        <v>81</v>
      </c>
      <c r="V24" s="17"/>
    </row>
    <row r="25" spans="1:22" ht="15" customHeight="1" x14ac:dyDescent="0.25">
      <c r="A25" s="25" t="str">
        <f t="shared" si="0"/>
        <v/>
      </c>
      <c r="B25" s="62" t="str">
        <f>IF(EXACT(Q25,1),T25,"&lt;MergeCellMark&gt;")</f>
        <v>IV. Długoterminowe aktywa finansowe</v>
      </c>
      <c r="C25" s="62"/>
      <c r="D25" s="62"/>
      <c r="E25" s="62"/>
      <c r="F25" s="31">
        <v>0</v>
      </c>
      <c r="G25" s="31">
        <v>0</v>
      </c>
      <c r="H25" s="21"/>
      <c r="I25" s="61" t="str">
        <f t="shared" si="1"/>
        <v xml:space="preserve"> </v>
      </c>
      <c r="J25" s="61"/>
      <c r="K25" s="62" t="str">
        <f t="shared" si="3"/>
        <v>2. Zobowiązania wobec budżetów</v>
      </c>
      <c r="L25" s="62"/>
      <c r="M25" s="62"/>
      <c r="N25" s="31">
        <v>19970</v>
      </c>
      <c r="O25" s="31">
        <v>22812</v>
      </c>
      <c r="P25" s="17" t="b">
        <v>1</v>
      </c>
      <c r="Q25" s="32">
        <v>1</v>
      </c>
      <c r="R25" s="17" t="b">
        <v>0</v>
      </c>
      <c r="S25" s="32">
        <v>2</v>
      </c>
      <c r="T25" s="17" t="s">
        <v>43</v>
      </c>
      <c r="U25" s="17" t="s">
        <v>82</v>
      </c>
      <c r="V25" s="17"/>
    </row>
    <row r="26" spans="1:22" ht="24" customHeight="1" x14ac:dyDescent="0.25">
      <c r="A26" s="61" t="str">
        <f t="shared" si="0"/>
        <v/>
      </c>
      <c r="B26" s="61"/>
      <c r="C26" s="62" t="str">
        <f>IF(EXACT(Q26,2),T26,"&lt;MergeCellMark&gt;")</f>
        <v>1. Akcje i udziały</v>
      </c>
      <c r="D26" s="62"/>
      <c r="E26" s="62"/>
      <c r="F26" s="31">
        <v>0</v>
      </c>
      <c r="G26" s="31">
        <v>0</v>
      </c>
      <c r="H26" s="21"/>
      <c r="I26" s="61" t="str">
        <f t="shared" si="1"/>
        <v xml:space="preserve"> </v>
      </c>
      <c r="J26" s="61"/>
      <c r="K26" s="62" t="str">
        <f t="shared" si="3"/>
        <v>3. Zobowiązania z tytułu ubezpieczeń i innych świadczeń</v>
      </c>
      <c r="L26" s="62"/>
      <c r="M26" s="62"/>
      <c r="N26" s="31">
        <v>241403.2</v>
      </c>
      <c r="O26" s="31">
        <v>232902.48</v>
      </c>
      <c r="P26" s="17" t="b">
        <v>0</v>
      </c>
      <c r="Q26" s="32">
        <v>2</v>
      </c>
      <c r="R26" s="17" t="b">
        <v>0</v>
      </c>
      <c r="S26" s="32">
        <v>2</v>
      </c>
      <c r="T26" s="17" t="s">
        <v>44</v>
      </c>
      <c r="U26" s="17" t="s">
        <v>83</v>
      </c>
      <c r="V26" s="17"/>
    </row>
    <row r="27" spans="1:22" ht="15" customHeight="1" x14ac:dyDescent="0.25">
      <c r="A27" s="61" t="str">
        <f t="shared" si="0"/>
        <v/>
      </c>
      <c r="B27" s="61"/>
      <c r="C27" s="62" t="str">
        <f>IF(EXACT(Q27,2),T27,"&lt;MergeCellMark&gt;")</f>
        <v>2. Inne papiery wartościowe</v>
      </c>
      <c r="D27" s="62"/>
      <c r="E27" s="62"/>
      <c r="F27" s="31">
        <v>0</v>
      </c>
      <c r="G27" s="31">
        <v>0</v>
      </c>
      <c r="H27" s="21"/>
      <c r="I27" s="61" t="str">
        <f t="shared" si="1"/>
        <v xml:space="preserve"> </v>
      </c>
      <c r="J27" s="61"/>
      <c r="K27" s="62" t="str">
        <f t="shared" si="3"/>
        <v>4. Zobowiązania z tytułu wynagrodzeń</v>
      </c>
      <c r="L27" s="62"/>
      <c r="M27" s="62"/>
      <c r="N27" s="31">
        <v>431379</v>
      </c>
      <c r="O27" s="31">
        <v>480074.93</v>
      </c>
      <c r="P27" s="17" t="b">
        <v>0</v>
      </c>
      <c r="Q27" s="32">
        <v>2</v>
      </c>
      <c r="R27" s="17" t="b">
        <v>0</v>
      </c>
      <c r="S27" s="32">
        <v>2</v>
      </c>
      <c r="T27" s="17" t="s">
        <v>45</v>
      </c>
      <c r="U27" s="17" t="s">
        <v>84</v>
      </c>
      <c r="V27" s="17"/>
    </row>
    <row r="28" spans="1:22" ht="15" customHeight="1" x14ac:dyDescent="0.25">
      <c r="A28" s="61" t="str">
        <f t="shared" si="0"/>
        <v/>
      </c>
      <c r="B28" s="61"/>
      <c r="C28" s="62" t="str">
        <f>IF(EXACT(Q28,2),T28,"&lt;MergeCellMark&gt;")</f>
        <v>3. Inne długoterminowe aktywa finansowe</v>
      </c>
      <c r="D28" s="62"/>
      <c r="E28" s="62"/>
      <c r="F28" s="31">
        <v>0</v>
      </c>
      <c r="G28" s="31">
        <v>0</v>
      </c>
      <c r="H28" s="21"/>
      <c r="I28" s="61" t="str">
        <f t="shared" si="1"/>
        <v xml:space="preserve"> </v>
      </c>
      <c r="J28" s="61"/>
      <c r="K28" s="62" t="str">
        <f t="shared" si="3"/>
        <v>5. Pozostałe zobowiązania</v>
      </c>
      <c r="L28" s="62"/>
      <c r="M28" s="62"/>
      <c r="N28" s="31">
        <v>800.91</v>
      </c>
      <c r="O28" s="31">
        <v>1095.03</v>
      </c>
      <c r="P28" s="17" t="b">
        <v>0</v>
      </c>
      <c r="Q28" s="32">
        <v>2</v>
      </c>
      <c r="R28" s="17" t="b">
        <v>0</v>
      </c>
      <c r="S28" s="32">
        <v>2</v>
      </c>
      <c r="T28" s="17" t="s">
        <v>46</v>
      </c>
      <c r="U28" s="17" t="s">
        <v>85</v>
      </c>
      <c r="V28" s="17"/>
    </row>
    <row r="29" spans="1:22" ht="24" customHeight="1" x14ac:dyDescent="0.25">
      <c r="A29" s="25" t="str">
        <f t="shared" si="0"/>
        <v/>
      </c>
      <c r="B29" s="62" t="str">
        <f>IF(EXACT(Q29,1),T29,"&lt;MergeCellMark&gt;")</f>
        <v>V. Wartość mienia zlikwidowanych jednostek</v>
      </c>
      <c r="C29" s="62"/>
      <c r="D29" s="62"/>
      <c r="E29" s="62"/>
      <c r="F29" s="31">
        <v>0</v>
      </c>
      <c r="G29" s="31">
        <v>0</v>
      </c>
      <c r="H29" s="21"/>
      <c r="I29" s="61" t="str">
        <f t="shared" si="1"/>
        <v xml:space="preserve"> </v>
      </c>
      <c r="J29" s="61"/>
      <c r="K29" s="62" t="str">
        <f t="shared" si="3"/>
        <v>6. Sumy obce (depozytowe, zabezpieczenie wykonania umów)</v>
      </c>
      <c r="L29" s="62"/>
      <c r="M29" s="62"/>
      <c r="N29" s="31">
        <v>0</v>
      </c>
      <c r="O29" s="31">
        <v>0</v>
      </c>
      <c r="P29" s="17" t="b">
        <v>1</v>
      </c>
      <c r="Q29" s="32">
        <v>1</v>
      </c>
      <c r="R29" s="17" t="b">
        <v>0</v>
      </c>
      <c r="S29" s="32">
        <v>2</v>
      </c>
      <c r="T29" s="17" t="s">
        <v>47</v>
      </c>
      <c r="U29" s="17" t="s">
        <v>86</v>
      </c>
      <c r="V29" s="17"/>
    </row>
    <row r="30" spans="1:22" ht="24" customHeight="1" x14ac:dyDescent="0.25">
      <c r="A30" s="61" t="str">
        <f t="shared" si="0"/>
        <v>B. Aktywa obrotowe</v>
      </c>
      <c r="B30" s="61"/>
      <c r="C30" s="61"/>
      <c r="D30" s="61"/>
      <c r="E30" s="61"/>
      <c r="F30" s="31">
        <v>35350.480000000003</v>
      </c>
      <c r="G30" s="31">
        <v>26436.59</v>
      </c>
      <c r="H30" s="21"/>
      <c r="I30" s="61" t="str">
        <f t="shared" si="1"/>
        <v xml:space="preserve"> </v>
      </c>
      <c r="J30" s="61"/>
      <c r="K30" s="62" t="str">
        <f t="shared" si="3"/>
        <v>7. Rozliczenia z tytułu środków na wydatki budżetowe i z tytułu dochodów budżetowych</v>
      </c>
      <c r="L30" s="62"/>
      <c r="M30" s="62"/>
      <c r="N30" s="31">
        <v>0</v>
      </c>
      <c r="O30" s="31">
        <v>0</v>
      </c>
      <c r="P30" s="17" t="b">
        <v>1</v>
      </c>
      <c r="Q30" s="32">
        <v>0</v>
      </c>
      <c r="R30" s="17" t="b">
        <v>0</v>
      </c>
      <c r="S30" s="32">
        <v>2</v>
      </c>
      <c r="T30" s="17" t="s">
        <v>48</v>
      </c>
      <c r="U30" s="17" t="s">
        <v>87</v>
      </c>
      <c r="V30" s="17"/>
    </row>
    <row r="31" spans="1:22" ht="15" customHeight="1" x14ac:dyDescent="0.25">
      <c r="A31" s="25" t="str">
        <f t="shared" si="0"/>
        <v/>
      </c>
      <c r="B31" s="62" t="str">
        <f>IF(EXACT(Q31,1),T31,"&lt;MergeCellMark&gt;")</f>
        <v>I. Zapasy</v>
      </c>
      <c r="C31" s="62"/>
      <c r="D31" s="62"/>
      <c r="E31" s="62"/>
      <c r="F31" s="31">
        <v>18076.09</v>
      </c>
      <c r="G31" s="31">
        <v>10896.58</v>
      </c>
      <c r="H31" s="21"/>
      <c r="I31" s="61" t="str">
        <f t="shared" si="1"/>
        <v xml:space="preserve"> </v>
      </c>
      <c r="J31" s="61"/>
      <c r="K31" s="62" t="str">
        <f t="shared" si="3"/>
        <v>8. Fundusze specjalne</v>
      </c>
      <c r="L31" s="62"/>
      <c r="M31" s="62"/>
      <c r="N31" s="31">
        <v>14582.48</v>
      </c>
      <c r="O31" s="31">
        <v>11752.81</v>
      </c>
      <c r="P31" s="17" t="b">
        <v>1</v>
      </c>
      <c r="Q31" s="32">
        <v>1</v>
      </c>
      <c r="R31" s="17" t="b">
        <v>0</v>
      </c>
      <c r="S31" s="32">
        <v>2</v>
      </c>
      <c r="T31" s="17" t="s">
        <v>49</v>
      </c>
      <c r="U31" s="17" t="s">
        <v>88</v>
      </c>
      <c r="V31" s="17"/>
    </row>
    <row r="32" spans="1:22" ht="15" customHeight="1" x14ac:dyDescent="0.25">
      <c r="A32" s="61" t="str">
        <f t="shared" si="0"/>
        <v/>
      </c>
      <c r="B32" s="61"/>
      <c r="C32" s="62" t="str">
        <f>IF(EXACT(Q32,2),T32,"&lt;MergeCellMark&gt;")</f>
        <v>1. Materiały</v>
      </c>
      <c r="D32" s="62"/>
      <c r="E32" s="62"/>
      <c r="F32" s="31">
        <v>18076.09</v>
      </c>
      <c r="G32" s="31">
        <v>10896.58</v>
      </c>
      <c r="H32" s="21"/>
      <c r="I32" s="61" t="str">
        <f t="shared" si="1"/>
        <v xml:space="preserve"> </v>
      </c>
      <c r="J32" s="61"/>
      <c r="K32" s="61"/>
      <c r="L32" s="62" t="str">
        <f>IF(EXACT(S32,3),U32,"&lt;MergeCellMark&gt;")</f>
        <v>8.1. Zakładowy Fundusz Świadczeń Socjalnych</v>
      </c>
      <c r="M32" s="62"/>
      <c r="N32" s="31">
        <v>14582.48</v>
      </c>
      <c r="O32" s="31">
        <v>11752.81</v>
      </c>
      <c r="P32" s="17" t="b">
        <v>0</v>
      </c>
      <c r="Q32" s="32">
        <v>2</v>
      </c>
      <c r="R32" s="17" t="b">
        <v>0</v>
      </c>
      <c r="S32" s="32">
        <v>3</v>
      </c>
      <c r="T32" s="17" t="s">
        <v>50</v>
      </c>
      <c r="U32" s="17" t="s">
        <v>89</v>
      </c>
      <c r="V32" s="17"/>
    </row>
    <row r="33" spans="1:22" ht="15" customHeight="1" x14ac:dyDescent="0.25">
      <c r="A33" s="61" t="str">
        <f t="shared" si="0"/>
        <v/>
      </c>
      <c r="B33" s="61"/>
      <c r="C33" s="62" t="str">
        <f>IF(EXACT(Q33,2),T33,"&lt;MergeCellMark&gt;")</f>
        <v>2. Półprodukty i produkty w toku</v>
      </c>
      <c r="D33" s="62"/>
      <c r="E33" s="62"/>
      <c r="F33" s="31">
        <v>0</v>
      </c>
      <c r="G33" s="31">
        <v>0</v>
      </c>
      <c r="H33" s="21"/>
      <c r="I33" s="61" t="str">
        <f t="shared" si="1"/>
        <v xml:space="preserve"> </v>
      </c>
      <c r="J33" s="61"/>
      <c r="K33" s="61"/>
      <c r="L33" s="62" t="str">
        <f>IF(EXACT(S33,3),U33,"&lt;MergeCellMark&gt;")</f>
        <v>8.2. Inne fundusze</v>
      </c>
      <c r="M33" s="62"/>
      <c r="N33" s="31">
        <v>0</v>
      </c>
      <c r="O33" s="31">
        <v>0</v>
      </c>
      <c r="P33" s="17" t="b">
        <v>0</v>
      </c>
      <c r="Q33" s="32">
        <v>2</v>
      </c>
      <c r="R33" s="17" t="b">
        <v>0</v>
      </c>
      <c r="S33" s="32">
        <v>3</v>
      </c>
      <c r="T33" s="17" t="s">
        <v>51</v>
      </c>
      <c r="U33" s="17" t="s">
        <v>90</v>
      </c>
      <c r="V33" s="17"/>
    </row>
    <row r="34" spans="1:22" ht="15" customHeight="1" x14ac:dyDescent="0.25">
      <c r="A34" s="61" t="str">
        <f t="shared" si="0"/>
        <v/>
      </c>
      <c r="B34" s="61"/>
      <c r="C34" s="62" t="str">
        <f>IF(EXACT(Q34,2),T34,"&lt;MergeCellMark&gt;")</f>
        <v>3. Produkty gotowe</v>
      </c>
      <c r="D34" s="62"/>
      <c r="E34" s="62"/>
      <c r="F34" s="31">
        <v>0</v>
      </c>
      <c r="G34" s="31">
        <v>0</v>
      </c>
      <c r="H34" s="21"/>
      <c r="I34" s="25" t="str">
        <f t="shared" si="1"/>
        <v xml:space="preserve"> </v>
      </c>
      <c r="J34" s="62" t="str">
        <f>IF(EXACT(S34,1),U34,"&lt;MergeCellMark&gt;")</f>
        <v>III. Rezerwy na zobowiązania</v>
      </c>
      <c r="K34" s="62"/>
      <c r="L34" s="62"/>
      <c r="M34" s="62"/>
      <c r="N34" s="31">
        <v>0</v>
      </c>
      <c r="O34" s="31">
        <v>0</v>
      </c>
      <c r="P34" s="17" t="b">
        <v>0</v>
      </c>
      <c r="Q34" s="32">
        <v>2</v>
      </c>
      <c r="R34" s="17" t="b">
        <v>1</v>
      </c>
      <c r="S34" s="32">
        <v>1</v>
      </c>
      <c r="T34" s="17" t="s">
        <v>52</v>
      </c>
      <c r="U34" s="17" t="s">
        <v>91</v>
      </c>
      <c r="V34" s="17"/>
    </row>
    <row r="35" spans="1:22" ht="15" customHeight="1" x14ac:dyDescent="0.25">
      <c r="A35" s="61" t="str">
        <f t="shared" si="0"/>
        <v/>
      </c>
      <c r="B35" s="61"/>
      <c r="C35" s="62" t="str">
        <f>IF(EXACT(Q35,2),T35,"&lt;MergeCellMark&gt;")</f>
        <v>4. Towary</v>
      </c>
      <c r="D35" s="62"/>
      <c r="E35" s="62"/>
      <c r="F35" s="31">
        <v>0</v>
      </c>
      <c r="G35" s="31">
        <v>0</v>
      </c>
      <c r="H35" s="21"/>
      <c r="I35" s="25" t="str">
        <f t="shared" si="1"/>
        <v xml:space="preserve"> </v>
      </c>
      <c r="J35" s="62" t="str">
        <f>IF(EXACT(S35,1),U35,"&lt;MergeCellMark&gt;")</f>
        <v>IV. Rozliczenia międzyokresowe</v>
      </c>
      <c r="K35" s="62"/>
      <c r="L35" s="62"/>
      <c r="M35" s="62"/>
      <c r="N35" s="31">
        <v>0</v>
      </c>
      <c r="O35" s="31">
        <v>0</v>
      </c>
      <c r="P35" s="17" t="b">
        <v>0</v>
      </c>
      <c r="Q35" s="32">
        <v>2</v>
      </c>
      <c r="R35" s="17" t="b">
        <v>1</v>
      </c>
      <c r="S35" s="32">
        <v>1</v>
      </c>
      <c r="T35" s="17" t="s">
        <v>53</v>
      </c>
      <c r="U35" s="17" t="s">
        <v>68</v>
      </c>
      <c r="V35" s="17"/>
    </row>
    <row r="36" spans="1:22" ht="15" customHeight="1" x14ac:dyDescent="0.25">
      <c r="A36" s="25" t="str">
        <f t="shared" si="0"/>
        <v/>
      </c>
      <c r="B36" s="62" t="str">
        <f>IF(EXACT(Q36,1),T36,"&lt;MergeCellMark&gt;")</f>
        <v>II. Należności krótkoterminowe</v>
      </c>
      <c r="C36" s="62"/>
      <c r="D36" s="62"/>
      <c r="E36" s="62"/>
      <c r="F36" s="31">
        <v>16191.46</v>
      </c>
      <c r="G36" s="31">
        <v>13884.17</v>
      </c>
      <c r="H36" s="21"/>
      <c r="I36" s="61" t="str">
        <f t="shared" si="1"/>
        <v xml:space="preserve"> </v>
      </c>
      <c r="J36" s="61"/>
      <c r="K36" s="61"/>
      <c r="L36" s="61"/>
      <c r="M36" s="61"/>
      <c r="N36" s="23"/>
      <c r="O36" s="23"/>
      <c r="P36" s="17" t="b">
        <v>1</v>
      </c>
      <c r="Q36" s="32">
        <v>1</v>
      </c>
      <c r="R36" s="17"/>
      <c r="S36" s="17"/>
      <c r="T36" s="17" t="s">
        <v>54</v>
      </c>
      <c r="U36" s="17"/>
      <c r="V36" s="17"/>
    </row>
    <row r="37" spans="1:22" ht="15" customHeight="1" x14ac:dyDescent="0.25">
      <c r="A37" s="61" t="str">
        <f t="shared" si="0"/>
        <v/>
      </c>
      <c r="B37" s="61"/>
      <c r="C37" s="62" t="str">
        <f>IF(EXACT(Q37,2),T37,"&lt;MergeCellMark&gt;")</f>
        <v>1. Należności z tytułu dostaw i usług</v>
      </c>
      <c r="D37" s="62"/>
      <c r="E37" s="62"/>
      <c r="F37" s="31">
        <v>2627.46</v>
      </c>
      <c r="G37" s="31">
        <v>3558.17</v>
      </c>
      <c r="H37" s="21"/>
      <c r="I37" s="61" t="str">
        <f t="shared" si="1"/>
        <v xml:space="preserve"> </v>
      </c>
      <c r="J37" s="61"/>
      <c r="K37" s="61"/>
      <c r="L37" s="61"/>
      <c r="M37" s="61"/>
      <c r="N37" s="23"/>
      <c r="O37" s="23"/>
      <c r="P37" s="17" t="b">
        <v>0</v>
      </c>
      <c r="Q37" s="32">
        <v>2</v>
      </c>
      <c r="R37" s="17"/>
      <c r="S37" s="17"/>
      <c r="T37" s="17" t="s">
        <v>55</v>
      </c>
      <c r="U37" s="17"/>
      <c r="V37" s="17"/>
    </row>
    <row r="38" spans="1:22" ht="15" customHeight="1" x14ac:dyDescent="0.25">
      <c r="A38" s="61" t="str">
        <f t="shared" si="0"/>
        <v/>
      </c>
      <c r="B38" s="61"/>
      <c r="C38" s="62" t="str">
        <f>IF(EXACT(Q38,2),T38,"&lt;MergeCellMark&gt;")</f>
        <v>2. Należności od budżetów</v>
      </c>
      <c r="D38" s="62"/>
      <c r="E38" s="62"/>
      <c r="F38" s="31">
        <v>0</v>
      </c>
      <c r="G38" s="31">
        <v>0</v>
      </c>
      <c r="H38" s="21"/>
      <c r="I38" s="61" t="str">
        <f t="shared" si="1"/>
        <v xml:space="preserve"> </v>
      </c>
      <c r="J38" s="61"/>
      <c r="K38" s="61"/>
      <c r="L38" s="61"/>
      <c r="M38" s="61"/>
      <c r="N38" s="23"/>
      <c r="O38" s="23"/>
      <c r="P38" s="17" t="b">
        <v>0</v>
      </c>
      <c r="Q38" s="32">
        <v>2</v>
      </c>
      <c r="R38" s="17"/>
      <c r="S38" s="17"/>
      <c r="T38" s="17" t="s">
        <v>56</v>
      </c>
      <c r="U38" s="17"/>
      <c r="V38" s="17"/>
    </row>
    <row r="39" spans="1:22" ht="15" customHeight="1" x14ac:dyDescent="0.25">
      <c r="A39" s="61" t="str">
        <f t="shared" si="0"/>
        <v/>
      </c>
      <c r="B39" s="61"/>
      <c r="C39" s="62" t="str">
        <f>IF(EXACT(Q39,2),T39,"&lt;MergeCellMark&gt;")</f>
        <v>3. Należności z tytułu ubezpieczeń i innych świadczeń</v>
      </c>
      <c r="D39" s="62"/>
      <c r="E39" s="62"/>
      <c r="F39" s="31">
        <v>0</v>
      </c>
      <c r="G39" s="31">
        <v>0</v>
      </c>
      <c r="H39" s="21"/>
      <c r="I39" s="61" t="str">
        <f t="shared" si="1"/>
        <v xml:space="preserve"> </v>
      </c>
      <c r="J39" s="61"/>
      <c r="K39" s="61"/>
      <c r="L39" s="61"/>
      <c r="M39" s="61"/>
      <c r="N39" s="23"/>
      <c r="O39" s="23"/>
      <c r="P39" s="17" t="b">
        <v>0</v>
      </c>
      <c r="Q39" s="32">
        <v>2</v>
      </c>
      <c r="R39" s="17"/>
      <c r="S39" s="17"/>
      <c r="T39" s="17" t="s">
        <v>57</v>
      </c>
      <c r="U39" s="17"/>
      <c r="V39" s="17"/>
    </row>
    <row r="40" spans="1:22" ht="15" customHeight="1" x14ac:dyDescent="0.25">
      <c r="A40" s="61" t="str">
        <f t="shared" si="0"/>
        <v/>
      </c>
      <c r="B40" s="61"/>
      <c r="C40" s="62" t="str">
        <f>IF(EXACT(Q40,2),T40,"&lt;MergeCellMark&gt;")</f>
        <v>4. Pozostałe należności</v>
      </c>
      <c r="D40" s="62"/>
      <c r="E40" s="62"/>
      <c r="F40" s="31">
        <v>13564</v>
      </c>
      <c r="G40" s="31">
        <v>10326</v>
      </c>
      <c r="H40" s="21"/>
      <c r="I40" s="61" t="str">
        <f t="shared" si="1"/>
        <v xml:space="preserve"> </v>
      </c>
      <c r="J40" s="61"/>
      <c r="K40" s="61"/>
      <c r="L40" s="61"/>
      <c r="M40" s="61"/>
      <c r="N40" s="23"/>
      <c r="O40" s="23"/>
      <c r="P40" s="17" t="b">
        <v>0</v>
      </c>
      <c r="Q40" s="32">
        <v>2</v>
      </c>
      <c r="R40" s="17"/>
      <c r="S40" s="17"/>
      <c r="T40" s="17" t="s">
        <v>58</v>
      </c>
      <c r="U40" s="17"/>
      <c r="V40" s="17"/>
    </row>
    <row r="41" spans="1:22" ht="24" customHeight="1" x14ac:dyDescent="0.25">
      <c r="A41" s="61" t="str">
        <f t="shared" si="0"/>
        <v/>
      </c>
      <c r="B41" s="61"/>
      <c r="C41" s="62" t="str">
        <f>IF(EXACT(Q41,2),T41,"&lt;MergeCellMark&gt;")</f>
        <v>5. Rozliczenia z tytułu środków na wydatki budżetowe i z tytułu dochodów budżetowych</v>
      </c>
      <c r="D41" s="62"/>
      <c r="E41" s="62"/>
      <c r="F41" s="31">
        <v>0</v>
      </c>
      <c r="G41" s="31">
        <v>0</v>
      </c>
      <c r="H41" s="21"/>
      <c r="I41" s="61" t="str">
        <f t="shared" si="1"/>
        <v xml:space="preserve"> </v>
      </c>
      <c r="J41" s="61"/>
      <c r="K41" s="61"/>
      <c r="L41" s="61"/>
      <c r="M41" s="61"/>
      <c r="N41" s="23"/>
      <c r="O41" s="23"/>
      <c r="P41" s="17" t="b">
        <v>0</v>
      </c>
      <c r="Q41" s="32">
        <v>2</v>
      </c>
      <c r="R41" s="17"/>
      <c r="S41" s="17"/>
      <c r="T41" s="17" t="s">
        <v>59</v>
      </c>
      <c r="U41" s="17"/>
      <c r="V41" s="17"/>
    </row>
    <row r="42" spans="1:22" ht="15" customHeight="1" x14ac:dyDescent="0.25">
      <c r="A42" s="25" t="str">
        <f t="shared" si="0"/>
        <v/>
      </c>
      <c r="B42" s="62" t="str">
        <f>IF(EXACT(Q42,1),T42,"&lt;MergeCellMark&gt;")</f>
        <v>III. Krótkoterminowe aktywa finansowe</v>
      </c>
      <c r="C42" s="62"/>
      <c r="D42" s="62"/>
      <c r="E42" s="62"/>
      <c r="F42" s="31">
        <v>1018.48</v>
      </c>
      <c r="G42" s="31">
        <v>1426.81</v>
      </c>
      <c r="H42" s="21"/>
      <c r="I42" s="61" t="str">
        <f t="shared" si="1"/>
        <v xml:space="preserve"> </v>
      </c>
      <c r="J42" s="61"/>
      <c r="K42" s="61"/>
      <c r="L42" s="61"/>
      <c r="M42" s="61"/>
      <c r="N42" s="23"/>
      <c r="O42" s="23"/>
      <c r="P42" s="17" t="b">
        <v>1</v>
      </c>
      <c r="Q42" s="32">
        <v>1</v>
      </c>
      <c r="R42" s="17"/>
      <c r="S42" s="17"/>
      <c r="T42" s="17" t="s">
        <v>60</v>
      </c>
      <c r="U42" s="17"/>
      <c r="V42" s="17"/>
    </row>
    <row r="43" spans="1:22" ht="15" customHeight="1" x14ac:dyDescent="0.25">
      <c r="A43" s="61" t="str">
        <f t="shared" si="0"/>
        <v/>
      </c>
      <c r="B43" s="61"/>
      <c r="C43" s="62" t="str">
        <f t="shared" ref="C43:C49" si="4">IF(EXACT(Q43,2),T43,"&lt;MergeCellMark&gt;")</f>
        <v>1. Środki pieniężne w kasie</v>
      </c>
      <c r="D43" s="62"/>
      <c r="E43" s="62"/>
      <c r="F43" s="31">
        <v>0</v>
      </c>
      <c r="G43" s="31">
        <v>0</v>
      </c>
      <c r="H43" s="21"/>
      <c r="I43" s="61" t="str">
        <f t="shared" si="1"/>
        <v xml:space="preserve"> </v>
      </c>
      <c r="J43" s="61"/>
      <c r="K43" s="61"/>
      <c r="L43" s="61"/>
      <c r="M43" s="61"/>
      <c r="N43" s="23"/>
      <c r="O43" s="23"/>
      <c r="P43" s="17" t="b">
        <v>0</v>
      </c>
      <c r="Q43" s="32">
        <v>2</v>
      </c>
      <c r="R43" s="17"/>
      <c r="S43" s="17"/>
      <c r="T43" s="17" t="s">
        <v>61</v>
      </c>
      <c r="U43" s="17"/>
      <c r="V43" s="17"/>
    </row>
    <row r="44" spans="1:22" ht="15" customHeight="1" x14ac:dyDescent="0.25">
      <c r="A44" s="61" t="str">
        <f t="shared" si="0"/>
        <v/>
      </c>
      <c r="B44" s="61"/>
      <c r="C44" s="62" t="str">
        <f t="shared" si="4"/>
        <v>2. Środki pieniężne na rachunkach bankowych</v>
      </c>
      <c r="D44" s="62"/>
      <c r="E44" s="62"/>
      <c r="F44" s="31">
        <v>1018.48</v>
      </c>
      <c r="G44" s="31">
        <v>1426.81</v>
      </c>
      <c r="H44" s="21"/>
      <c r="I44" s="61" t="str">
        <f t="shared" si="1"/>
        <v xml:space="preserve"> </v>
      </c>
      <c r="J44" s="61"/>
      <c r="K44" s="61"/>
      <c r="L44" s="61"/>
      <c r="M44" s="61"/>
      <c r="N44" s="23"/>
      <c r="O44" s="23"/>
      <c r="P44" s="17" t="b">
        <v>0</v>
      </c>
      <c r="Q44" s="32">
        <v>2</v>
      </c>
      <c r="R44" s="17"/>
      <c r="S44" s="17"/>
      <c r="T44" s="17" t="s">
        <v>62</v>
      </c>
      <c r="U44" s="17"/>
      <c r="V44" s="17"/>
    </row>
    <row r="45" spans="1:22" ht="15" customHeight="1" x14ac:dyDescent="0.25">
      <c r="A45" s="61" t="str">
        <f t="shared" si="0"/>
        <v/>
      </c>
      <c r="B45" s="61"/>
      <c r="C45" s="62" t="str">
        <f t="shared" si="4"/>
        <v>3. Środki pieniężne państwowego funduszu celowego</v>
      </c>
      <c r="D45" s="62"/>
      <c r="E45" s="62"/>
      <c r="F45" s="31">
        <v>0</v>
      </c>
      <c r="G45" s="31">
        <v>0</v>
      </c>
      <c r="H45" s="21"/>
      <c r="I45" s="61" t="str">
        <f t="shared" si="1"/>
        <v xml:space="preserve"> </v>
      </c>
      <c r="J45" s="61"/>
      <c r="K45" s="61"/>
      <c r="L45" s="61"/>
      <c r="M45" s="61"/>
      <c r="N45" s="23"/>
      <c r="O45" s="23"/>
      <c r="P45" s="17" t="b">
        <v>0</v>
      </c>
      <c r="Q45" s="32">
        <v>2</v>
      </c>
      <c r="R45" s="17"/>
      <c r="S45" s="17"/>
      <c r="T45" s="17" t="s">
        <v>63</v>
      </c>
      <c r="U45" s="17"/>
      <c r="V45" s="17"/>
    </row>
    <row r="46" spans="1:22" ht="15" customHeight="1" x14ac:dyDescent="0.25">
      <c r="A46" s="61" t="str">
        <f t="shared" si="0"/>
        <v/>
      </c>
      <c r="B46" s="61"/>
      <c r="C46" s="62" t="str">
        <f t="shared" si="4"/>
        <v>4. Inne środki pieniężne</v>
      </c>
      <c r="D46" s="62"/>
      <c r="E46" s="62"/>
      <c r="F46" s="31">
        <v>0</v>
      </c>
      <c r="G46" s="31">
        <v>0</v>
      </c>
      <c r="H46" s="21"/>
      <c r="I46" s="61" t="str">
        <f t="shared" si="1"/>
        <v xml:space="preserve"> </v>
      </c>
      <c r="J46" s="61"/>
      <c r="K46" s="61"/>
      <c r="L46" s="61"/>
      <c r="M46" s="61"/>
      <c r="N46" s="23"/>
      <c r="O46" s="23"/>
      <c r="P46" s="17" t="b">
        <v>0</v>
      </c>
      <c r="Q46" s="32">
        <v>2</v>
      </c>
      <c r="R46" s="17"/>
      <c r="S46" s="17"/>
      <c r="T46" s="17" t="s">
        <v>64</v>
      </c>
      <c r="U46" s="17"/>
      <c r="V46" s="17"/>
    </row>
    <row r="47" spans="1:22" ht="15" customHeight="1" x14ac:dyDescent="0.25">
      <c r="A47" s="61" t="str">
        <f t="shared" si="0"/>
        <v/>
      </c>
      <c r="B47" s="61"/>
      <c r="C47" s="62" t="str">
        <f t="shared" si="4"/>
        <v>5. Akcje lub udziały</v>
      </c>
      <c r="D47" s="62"/>
      <c r="E47" s="62"/>
      <c r="F47" s="31">
        <v>0</v>
      </c>
      <c r="G47" s="31">
        <v>0</v>
      </c>
      <c r="H47" s="21"/>
      <c r="I47" s="61" t="str">
        <f t="shared" si="1"/>
        <v xml:space="preserve"> </v>
      </c>
      <c r="J47" s="61"/>
      <c r="K47" s="61"/>
      <c r="L47" s="61"/>
      <c r="M47" s="61"/>
      <c r="N47" s="23"/>
      <c r="O47" s="23"/>
      <c r="P47" s="17" t="b">
        <v>0</v>
      </c>
      <c r="Q47" s="32">
        <v>2</v>
      </c>
      <c r="R47" s="17"/>
      <c r="S47" s="17"/>
      <c r="T47" s="17" t="s">
        <v>65</v>
      </c>
      <c r="U47" s="17"/>
      <c r="V47" s="17"/>
    </row>
    <row r="48" spans="1:22" ht="15" customHeight="1" x14ac:dyDescent="0.25">
      <c r="A48" s="61" t="str">
        <f t="shared" si="0"/>
        <v/>
      </c>
      <c r="B48" s="61"/>
      <c r="C48" s="62" t="str">
        <f t="shared" si="4"/>
        <v>6. Inne papiery wartościowe</v>
      </c>
      <c r="D48" s="62"/>
      <c r="E48" s="62"/>
      <c r="F48" s="31">
        <v>0</v>
      </c>
      <c r="G48" s="31">
        <v>0</v>
      </c>
      <c r="H48" s="21"/>
      <c r="I48" s="61" t="str">
        <f t="shared" si="1"/>
        <v xml:space="preserve"> </v>
      </c>
      <c r="J48" s="61"/>
      <c r="K48" s="61"/>
      <c r="L48" s="61"/>
      <c r="M48" s="61"/>
      <c r="N48" s="23"/>
      <c r="O48" s="23"/>
      <c r="P48" s="17" t="b">
        <v>0</v>
      </c>
      <c r="Q48" s="32">
        <v>2</v>
      </c>
      <c r="R48" s="17"/>
      <c r="S48" s="17"/>
      <c r="T48" s="17" t="s">
        <v>66</v>
      </c>
      <c r="U48" s="17"/>
      <c r="V48" s="17"/>
    </row>
    <row r="49" spans="1:22" ht="15" customHeight="1" x14ac:dyDescent="0.25">
      <c r="A49" s="61" t="str">
        <f t="shared" si="0"/>
        <v/>
      </c>
      <c r="B49" s="61"/>
      <c r="C49" s="62" t="str">
        <f t="shared" si="4"/>
        <v>7. Inne krótkoterminowe aktywa finansowe</v>
      </c>
      <c r="D49" s="62"/>
      <c r="E49" s="62"/>
      <c r="F49" s="31">
        <v>0</v>
      </c>
      <c r="G49" s="31">
        <v>0</v>
      </c>
      <c r="H49" s="21"/>
      <c r="I49" s="61" t="str">
        <f t="shared" si="1"/>
        <v xml:space="preserve"> </v>
      </c>
      <c r="J49" s="61"/>
      <c r="K49" s="61"/>
      <c r="L49" s="61"/>
      <c r="M49" s="61"/>
      <c r="N49" s="23"/>
      <c r="O49" s="23"/>
      <c r="P49" s="17" t="b">
        <v>0</v>
      </c>
      <c r="Q49" s="32">
        <v>2</v>
      </c>
      <c r="R49" s="17"/>
      <c r="S49" s="17"/>
      <c r="T49" s="17" t="s">
        <v>67</v>
      </c>
      <c r="U49" s="17"/>
      <c r="V49" s="17"/>
    </row>
    <row r="50" spans="1:22" ht="15" customHeight="1" x14ac:dyDescent="0.25">
      <c r="A50" s="25" t="str">
        <f t="shared" si="0"/>
        <v/>
      </c>
      <c r="B50" s="62" t="str">
        <f>IF(EXACT(Q50,1),T50,"&lt;MergeCellMark&gt;")</f>
        <v>IV. Rozliczenia międzyokresowe</v>
      </c>
      <c r="C50" s="62"/>
      <c r="D50" s="62"/>
      <c r="E50" s="62"/>
      <c r="F50" s="31">
        <v>64.45</v>
      </c>
      <c r="G50" s="31">
        <v>229.03</v>
      </c>
      <c r="H50" s="21"/>
      <c r="I50" s="61" t="str">
        <f t="shared" si="1"/>
        <v xml:space="preserve"> </v>
      </c>
      <c r="J50" s="61"/>
      <c r="K50" s="61"/>
      <c r="L50" s="61"/>
      <c r="M50" s="61"/>
      <c r="N50" s="23"/>
      <c r="O50" s="23"/>
      <c r="P50" s="17" t="b">
        <v>1</v>
      </c>
      <c r="Q50" s="32">
        <v>1</v>
      </c>
      <c r="R50" s="17"/>
      <c r="S50" s="17"/>
      <c r="T50" s="17" t="s">
        <v>68</v>
      </c>
      <c r="U50" s="17"/>
      <c r="V50" s="17"/>
    </row>
    <row r="51" spans="1:22" ht="15" customHeight="1" x14ac:dyDescent="0.25">
      <c r="A51" s="37" t="str">
        <f>"Suma aktywów"</f>
        <v>Suma aktywów</v>
      </c>
      <c r="B51" s="38"/>
      <c r="C51" s="38"/>
      <c r="D51" s="38"/>
      <c r="E51" s="39"/>
      <c r="F51" s="33">
        <v>9524802.1099999994</v>
      </c>
      <c r="G51" s="33">
        <v>9212257.2200000007</v>
      </c>
      <c r="H51" s="22"/>
      <c r="I51" s="41" t="str">
        <f>"Suma pasywów"</f>
        <v>Suma pasywów</v>
      </c>
      <c r="J51" s="41"/>
      <c r="K51" s="41"/>
      <c r="L51" s="41"/>
      <c r="M51" s="41"/>
      <c r="N51" s="33">
        <v>9524802.1099999994</v>
      </c>
      <c r="O51" s="33">
        <v>9212257.2200000007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30">
        <v>2023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30">
        <v>2023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30">
        <v>2023</v>
      </c>
    </row>
    <row r="55" spans="1:22" ht="13.5" hidden="1" customHeight="1" x14ac:dyDescent="0.25">
      <c r="A55" s="15" t="s">
        <v>19</v>
      </c>
      <c r="B55" s="26"/>
      <c r="C55" s="26"/>
      <c r="D55" s="26"/>
      <c r="E55" s="26"/>
      <c r="F55" s="26"/>
      <c r="G55" s="26"/>
      <c r="H55" s="26"/>
      <c r="I55" s="50" t="s">
        <v>20</v>
      </c>
      <c r="J55" s="50"/>
      <c r="K55" s="50"/>
      <c r="L55" s="50"/>
      <c r="M55" s="27"/>
      <c r="N55" s="27"/>
      <c r="O55" s="28"/>
      <c r="P55" s="30">
        <v>2023</v>
      </c>
    </row>
    <row r="56" spans="1:22" ht="15" customHeight="1" x14ac:dyDescent="0.25">
      <c r="C56" s="4"/>
      <c r="D56" s="4"/>
      <c r="E56" s="4"/>
      <c r="F56" s="4"/>
      <c r="P56" s="24"/>
    </row>
    <row r="57" spans="1:22" ht="36" customHeight="1" x14ac:dyDescent="0.25">
      <c r="A57" s="49" t="s">
        <v>21</v>
      </c>
      <c r="B57" s="49"/>
      <c r="C57" s="49"/>
      <c r="D57" s="49"/>
      <c r="E57" s="49" t="str">
        <f>P57&amp;CHAR(10)&amp;"......................................."&amp;CHAR(10)&amp;"rok, miesiąc, dzień"</f>
        <v>2024.03.12
.......................................
rok, miesiąc, dzień</v>
      </c>
      <c r="F57" s="49"/>
      <c r="G57" s="49" t="s">
        <v>22</v>
      </c>
      <c r="H57" s="49"/>
      <c r="I57" s="49"/>
      <c r="J57" s="49"/>
      <c r="K57" s="49"/>
      <c r="L57" s="49"/>
      <c r="M57" s="29"/>
      <c r="P57" s="17" t="s">
        <v>23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O51">
    <cfRule type="expression" dxfId="24" priority="10">
      <formula>AND($O$51=0,$P$3)</formula>
    </cfRule>
  </conditionalFormatting>
  <conditionalFormatting sqref="N51">
    <cfRule type="expression" dxfId="23" priority="9">
      <formula>AND($N$51=0,$P$3)</formula>
    </cfRule>
  </conditionalFormatting>
  <conditionalFormatting sqref="N12:N50">
    <cfRule type="expression" dxfId="22" priority="12">
      <formula>AND($N12=0,$P$3)</formula>
    </cfRule>
  </conditionalFormatting>
  <conditionalFormatting sqref="O12:O50">
    <cfRule type="expression" dxfId="21" priority="11">
      <formula>AND($O12=0,$P$3)</formula>
    </cfRule>
  </conditionalFormatting>
  <conditionalFormatting sqref="F12:F50">
    <cfRule type="expression" dxfId="20" priority="34">
      <formula>AND($F12=0,$P$3)</formula>
    </cfRule>
  </conditionalFormatting>
  <conditionalFormatting sqref="G12:G50">
    <cfRule type="expression" dxfId="19" priority="36">
      <formula>AND($G12=0,$P$3)</formula>
    </cfRule>
  </conditionalFormatting>
  <conditionalFormatting sqref="G51">
    <cfRule type="expression" dxfId="18" priority="38">
      <formula>AND($G$51=0,$P$3)</formula>
    </cfRule>
  </conditionalFormatting>
  <conditionalFormatting sqref="F51">
    <cfRule type="expression" dxfId="17" priority="40">
      <formula>AND($F$51=0,$P$3)</formula>
    </cfRule>
  </conditionalFormatting>
  <conditionalFormatting sqref="I55:L55">
    <cfRule type="expression" dxfId="16" priority="7">
      <formula>AND($I55=0,$P$3)</formula>
    </cfRule>
  </conditionalFormatting>
  <conditionalFormatting sqref="A12:G50">
    <cfRule type="expression" dxfId="15" priority="5">
      <formula>$P12</formula>
    </cfRule>
  </conditionalFormatting>
  <conditionalFormatting sqref="I12:O50">
    <cfRule type="expression" dxfId="14" priority="4">
      <formula>$R12</formula>
    </cfRule>
  </conditionalFormatting>
  <conditionalFormatting sqref="M8">
    <cfRule type="expression" dxfId="13" priority="3">
      <formula>$Q8&gt;=2018</formula>
    </cfRule>
  </conditionalFormatting>
  <conditionalFormatting sqref="M7">
    <cfRule type="expression" dxfId="12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FF29-0922-4177-BC9B-1DA6FC3F4E3E}">
  <sheetPr>
    <pageSetUpPr fitToPage="1"/>
  </sheetPr>
  <dimension ref="A1:M77"/>
  <sheetViews>
    <sheetView showGridLines="0" workbookViewId="0">
      <selection activeCell="H27" sqref="H27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48" t="s">
        <v>24</v>
      </c>
      <c r="B2" s="48"/>
      <c r="C2" s="48"/>
      <c r="D2" s="48"/>
      <c r="E2" s="48"/>
      <c r="F2" s="48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1" t="s">
        <v>1</v>
      </c>
      <c r="B3" s="46"/>
      <c r="C3" s="52"/>
      <c r="D3" s="53"/>
      <c r="E3" s="51" t="s">
        <v>3</v>
      </c>
      <c r="F3" s="47"/>
      <c r="G3" s="17" t="b">
        <v>0</v>
      </c>
    </row>
    <row r="4" spans="1:13" ht="22.5" customHeight="1" x14ac:dyDescent="0.25">
      <c r="A4" s="42" t="s">
        <v>25</v>
      </c>
      <c r="B4" s="63"/>
      <c r="C4" s="64" t="str">
        <f>IF(G4,"Rachunek zysków i strat","Zestawienie zmian w funduszu jednostki")</f>
        <v>Rachunek zysków i strat</v>
      </c>
      <c r="D4" s="65"/>
      <c r="E4" s="66" t="s">
        <v>26</v>
      </c>
      <c r="F4" s="67"/>
      <c r="G4" s="17" t="b">
        <v>1</v>
      </c>
      <c r="H4" s="17"/>
    </row>
    <row r="5" spans="1:13" ht="15" customHeight="1" x14ac:dyDescent="0.25">
      <c r="A5" s="42" t="s">
        <v>27</v>
      </c>
      <c r="B5" s="63"/>
      <c r="C5" s="55" t="str">
        <f>IF(G5,"sporządzony","sporządzone")</f>
        <v>sporządzony</v>
      </c>
      <c r="D5" s="65"/>
      <c r="E5" s="66"/>
      <c r="F5" s="67"/>
      <c r="G5" s="17" t="b">
        <v>1</v>
      </c>
    </row>
    <row r="6" spans="1:13" ht="15" customHeight="1" x14ac:dyDescent="0.25">
      <c r="A6" s="42" t="s">
        <v>28</v>
      </c>
      <c r="B6" s="63"/>
      <c r="C6" s="55" t="str">
        <f>CONCATENATE("na dzień ",G6)</f>
        <v>na dzień 31.12.2023</v>
      </c>
      <c r="D6" s="65"/>
      <c r="E6" s="66"/>
      <c r="F6" s="67"/>
      <c r="G6" s="17" t="s">
        <v>10</v>
      </c>
    </row>
    <row r="7" spans="1:13" ht="15" customHeight="1" x14ac:dyDescent="0.25">
      <c r="A7" s="3"/>
      <c r="B7" s="2"/>
      <c r="C7" s="55" t="str">
        <f>IF(G4,"Wariant porównawczy","")</f>
        <v>Wariant porównawczy</v>
      </c>
      <c r="D7" s="65"/>
      <c r="E7" s="68" t="s">
        <v>7</v>
      </c>
      <c r="F7" s="69"/>
      <c r="G7" s="70">
        <v>2023</v>
      </c>
    </row>
    <row r="8" spans="1:13" ht="15" customHeight="1" x14ac:dyDescent="0.25">
      <c r="A8" s="45" t="s">
        <v>9</v>
      </c>
      <c r="B8" s="46"/>
      <c r="C8" s="55"/>
      <c r="D8" s="65"/>
      <c r="E8" s="14" t="str">
        <f>IF(G8&gt;=2018,"","wysłać bez pisma przewodniego")</f>
        <v/>
      </c>
      <c r="F8" s="12"/>
      <c r="G8" s="70">
        <v>2023</v>
      </c>
    </row>
    <row r="9" spans="1:13" ht="15" customHeight="1" x14ac:dyDescent="0.25">
      <c r="A9" s="3" t="s">
        <v>29</v>
      </c>
      <c r="B9" s="2"/>
      <c r="C9" s="58" t="s">
        <v>11</v>
      </c>
      <c r="D9" s="59"/>
      <c r="E9" s="8" t="s">
        <v>7</v>
      </c>
      <c r="F9" s="6"/>
    </row>
    <row r="10" spans="1:13" ht="15" customHeight="1" x14ac:dyDescent="0.25"/>
    <row r="11" spans="1:13" ht="25.5" customHeight="1" x14ac:dyDescent="0.25">
      <c r="A11" s="34"/>
      <c r="B11" s="35"/>
      <c r="C11" s="35"/>
      <c r="D11" s="35"/>
      <c r="E11" s="71" t="s">
        <v>92</v>
      </c>
      <c r="F11" s="72" t="s">
        <v>93</v>
      </c>
    </row>
    <row r="12" spans="1:13" ht="15" customHeight="1" x14ac:dyDescent="0.25">
      <c r="A12" s="73" t="s">
        <v>94</v>
      </c>
      <c r="B12" s="74"/>
      <c r="C12" s="74"/>
      <c r="D12" s="75"/>
      <c r="E12" s="31">
        <v>553828.49</v>
      </c>
      <c r="F12" s="31">
        <v>730555.95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3" t="s">
        <v>95</v>
      </c>
      <c r="B13" s="74"/>
      <c r="C13" s="74"/>
      <c r="D13" s="75"/>
      <c r="E13" s="31">
        <v>513748.54</v>
      </c>
      <c r="F13" s="31">
        <v>678257.66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3" t="s">
        <v>96</v>
      </c>
      <c r="B14" s="74"/>
      <c r="C14" s="74"/>
      <c r="D14" s="75"/>
      <c r="E14" s="31">
        <v>0</v>
      </c>
      <c r="F14" s="31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3" t="s">
        <v>97</v>
      </c>
      <c r="B15" s="74"/>
      <c r="C15" s="74"/>
      <c r="D15" s="75"/>
      <c r="E15" s="31">
        <v>0</v>
      </c>
      <c r="F15" s="31">
        <v>0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3" t="s">
        <v>98</v>
      </c>
      <c r="B16" s="74"/>
      <c r="C16" s="74"/>
      <c r="D16" s="75"/>
      <c r="E16" s="31">
        <v>0</v>
      </c>
      <c r="F16" s="31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3" t="s">
        <v>99</v>
      </c>
      <c r="B17" s="74"/>
      <c r="C17" s="74"/>
      <c r="D17" s="75"/>
      <c r="E17" s="31">
        <v>0</v>
      </c>
      <c r="F17" s="31">
        <v>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3" t="s">
        <v>100</v>
      </c>
      <c r="B18" s="74"/>
      <c r="C18" s="74"/>
      <c r="D18" s="75"/>
      <c r="E18" s="31">
        <v>40079.949999999997</v>
      </c>
      <c r="F18" s="31">
        <v>52298.29</v>
      </c>
      <c r="G18" s="17" t="b">
        <v>0</v>
      </c>
      <c r="H18" s="17"/>
      <c r="I18" s="17"/>
      <c r="J18" s="17"/>
      <c r="K18" s="17"/>
      <c r="L18" s="17"/>
      <c r="M18" s="17"/>
    </row>
    <row r="19" spans="1:13" ht="15" customHeight="1" x14ac:dyDescent="0.25">
      <c r="A19" s="73" t="s">
        <v>101</v>
      </c>
      <c r="B19" s="74"/>
      <c r="C19" s="74"/>
      <c r="D19" s="75"/>
      <c r="E19" s="31">
        <v>9267850.2200000007</v>
      </c>
      <c r="F19" s="31">
        <v>10294569.09</v>
      </c>
      <c r="G19" s="17" t="b">
        <v>1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3" t="s">
        <v>102</v>
      </c>
      <c r="B20" s="74"/>
      <c r="C20" s="74"/>
      <c r="D20" s="75"/>
      <c r="E20" s="31">
        <v>304454.99</v>
      </c>
      <c r="F20" s="31">
        <v>303631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3" t="s">
        <v>103</v>
      </c>
      <c r="B21" s="74"/>
      <c r="C21" s="74"/>
      <c r="D21" s="75"/>
      <c r="E21" s="31">
        <v>1170601.83</v>
      </c>
      <c r="F21" s="31">
        <v>1309794.26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3" t="s">
        <v>104</v>
      </c>
      <c r="B22" s="74"/>
      <c r="C22" s="74"/>
      <c r="D22" s="75"/>
      <c r="E22" s="31">
        <v>213933.82</v>
      </c>
      <c r="F22" s="31">
        <v>187243.95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3" t="s">
        <v>105</v>
      </c>
      <c r="B23" s="74"/>
      <c r="C23" s="74"/>
      <c r="D23" s="75"/>
      <c r="E23" s="31">
        <v>11776.33</v>
      </c>
      <c r="F23" s="31">
        <v>9423.42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3" t="s">
        <v>106</v>
      </c>
      <c r="B24" s="74"/>
      <c r="C24" s="74"/>
      <c r="D24" s="75"/>
      <c r="E24" s="31">
        <v>6034061.1299999999</v>
      </c>
      <c r="F24" s="31">
        <v>6699862.4500000002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3" t="s">
        <v>107</v>
      </c>
      <c r="B25" s="74"/>
      <c r="C25" s="74"/>
      <c r="D25" s="75"/>
      <c r="E25" s="31">
        <v>1526694.12</v>
      </c>
      <c r="F25" s="31">
        <v>1708558.01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3" t="s">
        <v>108</v>
      </c>
      <c r="B26" s="74"/>
      <c r="C26" s="74"/>
      <c r="D26" s="75"/>
      <c r="E26" s="31">
        <v>1500</v>
      </c>
      <c r="F26" s="31">
        <v>1870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3" t="s">
        <v>109</v>
      </c>
      <c r="B27" s="74"/>
      <c r="C27" s="74"/>
      <c r="D27" s="75"/>
      <c r="E27" s="31">
        <v>0</v>
      </c>
      <c r="F27" s="31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3" t="s">
        <v>110</v>
      </c>
      <c r="B28" s="74"/>
      <c r="C28" s="74"/>
      <c r="D28" s="75"/>
      <c r="E28" s="31">
        <v>4828</v>
      </c>
      <c r="F28" s="31">
        <v>74186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3" t="s">
        <v>111</v>
      </c>
      <c r="B29" s="74"/>
      <c r="C29" s="74"/>
      <c r="D29" s="75"/>
      <c r="E29" s="31">
        <v>0</v>
      </c>
      <c r="F29" s="31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15" customHeight="1" x14ac:dyDescent="0.25">
      <c r="A30" s="73" t="s">
        <v>112</v>
      </c>
      <c r="B30" s="74"/>
      <c r="C30" s="74"/>
      <c r="D30" s="75"/>
      <c r="E30" s="31">
        <v>-8714021.7300000004</v>
      </c>
      <c r="F30" s="31">
        <v>-9564013.1400000006</v>
      </c>
      <c r="G30" s="17" t="b">
        <v>1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3" t="s">
        <v>113</v>
      </c>
      <c r="B31" s="74"/>
      <c r="C31" s="74"/>
      <c r="D31" s="75"/>
      <c r="E31" s="31">
        <v>16644.009999999998</v>
      </c>
      <c r="F31" s="31">
        <v>30172.52</v>
      </c>
      <c r="G31" s="17" t="b">
        <v>1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3" t="s">
        <v>114</v>
      </c>
      <c r="B32" s="74"/>
      <c r="C32" s="74"/>
      <c r="D32" s="75"/>
      <c r="E32" s="31">
        <v>0</v>
      </c>
      <c r="F32" s="31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3" t="s">
        <v>115</v>
      </c>
      <c r="B33" s="74"/>
      <c r="C33" s="74"/>
      <c r="D33" s="75"/>
      <c r="E33" s="31">
        <v>0</v>
      </c>
      <c r="F33" s="31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3" t="s">
        <v>116</v>
      </c>
      <c r="B34" s="74"/>
      <c r="C34" s="74"/>
      <c r="D34" s="75"/>
      <c r="E34" s="31">
        <v>16644.009999999998</v>
      </c>
      <c r="F34" s="31">
        <v>30172.52</v>
      </c>
      <c r="G34" s="17" t="b">
        <v>0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3" t="s">
        <v>117</v>
      </c>
      <c r="B35" s="74"/>
      <c r="C35" s="74"/>
      <c r="D35" s="75"/>
      <c r="E35" s="31">
        <v>324.45</v>
      </c>
      <c r="F35" s="31">
        <v>4847.04</v>
      </c>
      <c r="G35" s="17" t="b">
        <v>1</v>
      </c>
      <c r="H35" s="17"/>
      <c r="I35" s="17"/>
      <c r="J35" s="17"/>
      <c r="K35" s="17"/>
      <c r="L35" s="17"/>
      <c r="M35" s="17"/>
    </row>
    <row r="36" spans="1:13" ht="24" customHeight="1" x14ac:dyDescent="0.25">
      <c r="A36" s="73" t="s">
        <v>118</v>
      </c>
      <c r="B36" s="74"/>
      <c r="C36" s="74"/>
      <c r="D36" s="75"/>
      <c r="E36" s="31">
        <v>0</v>
      </c>
      <c r="F36" s="31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3" t="s">
        <v>119</v>
      </c>
      <c r="B37" s="74"/>
      <c r="C37" s="74"/>
      <c r="D37" s="75"/>
      <c r="E37" s="31">
        <v>324.45</v>
      </c>
      <c r="F37" s="31">
        <v>4847.04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3" t="s">
        <v>120</v>
      </c>
      <c r="B38" s="74"/>
      <c r="C38" s="74"/>
      <c r="D38" s="75"/>
      <c r="E38" s="31">
        <v>-8697702.1699999999</v>
      </c>
      <c r="F38" s="31">
        <v>-9538687.6600000001</v>
      </c>
      <c r="G38" s="17" t="b">
        <v>1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3" t="s">
        <v>121</v>
      </c>
      <c r="B39" s="74"/>
      <c r="C39" s="74"/>
      <c r="D39" s="75"/>
      <c r="E39" s="31">
        <v>705.11</v>
      </c>
      <c r="F39" s="31">
        <v>844.3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3" t="s">
        <v>122</v>
      </c>
      <c r="B40" s="74"/>
      <c r="C40" s="74"/>
      <c r="D40" s="75"/>
      <c r="E40" s="31">
        <v>0</v>
      </c>
      <c r="F40" s="31">
        <v>0</v>
      </c>
      <c r="G40" s="17" t="b">
        <v>0</v>
      </c>
      <c r="H40" s="17"/>
      <c r="I40" s="17"/>
      <c r="J40" s="17"/>
      <c r="K40" s="17"/>
      <c r="L40" s="17"/>
      <c r="M40" s="17"/>
    </row>
    <row r="41" spans="1:13" ht="15" customHeight="1" x14ac:dyDescent="0.25">
      <c r="A41" s="73" t="s">
        <v>123</v>
      </c>
      <c r="B41" s="74"/>
      <c r="C41" s="74"/>
      <c r="D41" s="75"/>
      <c r="E41" s="31">
        <v>705.11</v>
      </c>
      <c r="F41" s="31">
        <v>844.3</v>
      </c>
      <c r="G41" s="17" t="b">
        <v>0</v>
      </c>
      <c r="H41" s="17"/>
      <c r="I41" s="17"/>
      <c r="J41" s="17"/>
      <c r="K41" s="17"/>
      <c r="L41" s="17"/>
      <c r="M41" s="17"/>
    </row>
    <row r="42" spans="1:13" ht="15" customHeight="1" x14ac:dyDescent="0.25">
      <c r="A42" s="73" t="s">
        <v>124</v>
      </c>
      <c r="B42" s="74"/>
      <c r="C42" s="74"/>
      <c r="D42" s="75"/>
      <c r="E42" s="31">
        <v>0</v>
      </c>
      <c r="F42" s="31">
        <v>0</v>
      </c>
      <c r="G42" s="17" t="b">
        <v>0</v>
      </c>
      <c r="H42" s="17"/>
      <c r="I42" s="17"/>
      <c r="J42" s="17"/>
      <c r="K42" s="17"/>
      <c r="L42" s="17"/>
      <c r="M42" s="17"/>
    </row>
    <row r="43" spans="1:13" ht="15" customHeight="1" x14ac:dyDescent="0.25">
      <c r="A43" s="73" t="s">
        <v>125</v>
      </c>
      <c r="B43" s="74"/>
      <c r="C43" s="74"/>
      <c r="D43" s="75"/>
      <c r="E43" s="31">
        <v>0</v>
      </c>
      <c r="F43" s="31">
        <v>3888.15</v>
      </c>
      <c r="G43" s="17" t="b">
        <v>1</v>
      </c>
      <c r="H43" s="17"/>
      <c r="I43" s="17"/>
      <c r="J43" s="17"/>
      <c r="K43" s="17"/>
      <c r="L43" s="17"/>
      <c r="M43" s="17"/>
    </row>
    <row r="44" spans="1:13" ht="15" customHeight="1" x14ac:dyDescent="0.25">
      <c r="A44" s="73" t="s">
        <v>126</v>
      </c>
      <c r="B44" s="74"/>
      <c r="C44" s="74"/>
      <c r="D44" s="75"/>
      <c r="E44" s="31">
        <v>0</v>
      </c>
      <c r="F44" s="31">
        <v>0</v>
      </c>
      <c r="G44" s="17" t="b">
        <v>0</v>
      </c>
      <c r="H44" s="17"/>
      <c r="I44" s="17"/>
      <c r="J44" s="17"/>
      <c r="K44" s="17"/>
      <c r="L44" s="17"/>
      <c r="M44" s="17"/>
    </row>
    <row r="45" spans="1:13" ht="15" customHeight="1" x14ac:dyDescent="0.25">
      <c r="A45" s="73" t="s">
        <v>127</v>
      </c>
      <c r="B45" s="74"/>
      <c r="C45" s="74"/>
      <c r="D45" s="75"/>
      <c r="E45" s="31">
        <v>0</v>
      </c>
      <c r="F45" s="31">
        <v>3888.15</v>
      </c>
      <c r="G45" s="17" t="b">
        <v>0</v>
      </c>
      <c r="H45" s="17"/>
      <c r="I45" s="17"/>
      <c r="J45" s="17"/>
      <c r="K45" s="17"/>
      <c r="L45" s="17"/>
      <c r="M45" s="17"/>
    </row>
    <row r="46" spans="1:13" ht="15" customHeight="1" x14ac:dyDescent="0.25">
      <c r="A46" s="73" t="s">
        <v>128</v>
      </c>
      <c r="B46" s="74"/>
      <c r="C46" s="74"/>
      <c r="D46" s="75"/>
      <c r="E46" s="31">
        <v>-8696997.0600000005</v>
      </c>
      <c r="F46" s="31">
        <v>-9541731.5099999998</v>
      </c>
      <c r="G46" s="17" t="b">
        <v>1</v>
      </c>
      <c r="H46" s="17"/>
      <c r="I46" s="17"/>
      <c r="J46" s="17"/>
      <c r="K46" s="17"/>
      <c r="L46" s="17"/>
      <c r="M46" s="17"/>
    </row>
    <row r="47" spans="1:13" ht="15" customHeight="1" x14ac:dyDescent="0.25">
      <c r="A47" s="73" t="s">
        <v>129</v>
      </c>
      <c r="B47" s="74"/>
      <c r="C47" s="74"/>
      <c r="D47" s="75"/>
      <c r="E47" s="31">
        <v>0</v>
      </c>
      <c r="F47" s="31">
        <v>0</v>
      </c>
      <c r="G47" s="17" t="b">
        <v>1</v>
      </c>
      <c r="H47" s="17"/>
      <c r="I47" s="17"/>
      <c r="J47" s="17"/>
      <c r="K47" s="17"/>
      <c r="L47" s="17"/>
      <c r="M47" s="17"/>
    </row>
    <row r="48" spans="1:13" ht="15" customHeight="1" x14ac:dyDescent="0.25">
      <c r="A48" s="73" t="s">
        <v>130</v>
      </c>
      <c r="B48" s="74"/>
      <c r="C48" s="74"/>
      <c r="D48" s="75"/>
      <c r="E48" s="31">
        <v>0</v>
      </c>
      <c r="F48" s="31">
        <v>0</v>
      </c>
      <c r="G48" s="17" t="b">
        <v>1</v>
      </c>
      <c r="H48" s="17"/>
      <c r="I48" s="17"/>
      <c r="J48" s="17"/>
      <c r="K48" s="17"/>
      <c r="L48" s="17"/>
      <c r="M48" s="17"/>
    </row>
    <row r="49" spans="1:13" ht="15" customHeight="1" x14ac:dyDescent="0.25">
      <c r="A49" s="73" t="s">
        <v>131</v>
      </c>
      <c r="B49" s="74"/>
      <c r="C49" s="74"/>
      <c r="D49" s="75"/>
      <c r="E49" s="31">
        <v>-8696997.0600000005</v>
      </c>
      <c r="F49" s="31">
        <v>-9541731.5099999998</v>
      </c>
      <c r="G49" s="17" t="b">
        <v>1</v>
      </c>
      <c r="H49" s="17"/>
      <c r="I49" s="17"/>
      <c r="J49" s="17"/>
      <c r="K49" s="17"/>
      <c r="L49" s="17"/>
      <c r="M49" s="17"/>
    </row>
    <row r="50" spans="1:13" ht="15" customHeight="1" x14ac:dyDescent="0.25">
      <c r="A50" s="76"/>
      <c r="B50" s="76"/>
      <c r="C50" s="76"/>
      <c r="D50" s="76"/>
      <c r="E50" s="77"/>
      <c r="F50" s="78"/>
      <c r="G50" s="17"/>
      <c r="H50" s="17"/>
      <c r="I50" s="17"/>
      <c r="J50" s="17"/>
      <c r="K50" s="17"/>
      <c r="L50" s="17"/>
      <c r="M50" s="17"/>
    </row>
    <row r="51" spans="1:13" ht="13.5" hidden="1" customHeight="1" x14ac:dyDescent="0.25">
      <c r="A51" s="79" t="s">
        <v>132</v>
      </c>
      <c r="B51" s="79"/>
      <c r="C51" s="79"/>
      <c r="D51" s="79"/>
      <c r="E51" s="80"/>
      <c r="F51" s="80"/>
      <c r="G51" s="81">
        <v>2023</v>
      </c>
    </row>
    <row r="52" spans="1:13" ht="15" customHeight="1" x14ac:dyDescent="0.25">
      <c r="A52" s="79"/>
      <c r="B52" s="79"/>
      <c r="C52" s="79"/>
      <c r="D52" s="79"/>
      <c r="E52" s="82"/>
      <c r="F52" s="83">
        <v>0</v>
      </c>
      <c r="G52" s="17" t="b">
        <v>0</v>
      </c>
    </row>
    <row r="53" spans="1:13" ht="15" customHeight="1" x14ac:dyDescent="0.25">
      <c r="A53" s="84"/>
      <c r="B53" s="84"/>
      <c r="C53" s="84"/>
      <c r="D53" s="84"/>
      <c r="E53" s="82"/>
      <c r="F53" s="82"/>
      <c r="G53" s="17"/>
    </row>
    <row r="54" spans="1:13" ht="36" customHeight="1" x14ac:dyDescent="0.25">
      <c r="A54" s="85" t="s">
        <v>21</v>
      </c>
      <c r="B54" s="85"/>
      <c r="C54" s="85" t="str">
        <f>G54&amp;CHAR(10)&amp;"......................................."&amp;CHAR(10)&amp;"rok, miesiąc, dzień"</f>
        <v>2024.03.12
.......................................
rok, miesiąc, dzień</v>
      </c>
      <c r="D54" s="85"/>
      <c r="E54" s="85" t="s">
        <v>22</v>
      </c>
      <c r="F54" s="86"/>
      <c r="G54" s="17" t="s">
        <v>23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51:D51"/>
    <mergeCell ref="A52:D52"/>
    <mergeCell ref="A54:B54"/>
    <mergeCell ref="C54:D54"/>
    <mergeCell ref="E54:F54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49">
    <cfRule type="expression" dxfId="11" priority="6">
      <formula>$G12</formula>
    </cfRule>
  </conditionalFormatting>
  <conditionalFormatting sqref="E12:E49">
    <cfRule type="expression" dxfId="10" priority="5">
      <formula>AND($G$3,$E12=0)</formula>
    </cfRule>
  </conditionalFormatting>
  <conditionalFormatting sqref="F12:F49">
    <cfRule type="expression" dxfId="9" priority="4">
      <formula>AND($G$3,$F12=0)</formula>
    </cfRule>
  </conditionalFormatting>
  <conditionalFormatting sqref="F52">
    <cfRule type="expression" dxfId="8" priority="3">
      <formula>OR($G52=FALSE,AND($G$3,$F52=0))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0F7B-1566-45AE-A6CC-D883E3AEEECD}">
  <sheetPr>
    <pageSetUpPr fitToPage="1"/>
  </sheetPr>
  <dimension ref="A1:M67"/>
  <sheetViews>
    <sheetView showGridLines="0" workbookViewId="0">
      <selection activeCell="J13" sqref="J13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48" t="s">
        <v>24</v>
      </c>
      <c r="B2" s="48"/>
      <c r="C2" s="48"/>
      <c r="D2" s="48"/>
      <c r="E2" s="48"/>
      <c r="F2" s="48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1" t="s">
        <v>1</v>
      </c>
      <c r="B3" s="46"/>
      <c r="C3" s="52"/>
      <c r="D3" s="53"/>
      <c r="E3" s="51" t="s">
        <v>3</v>
      </c>
      <c r="F3" s="47"/>
      <c r="G3" s="17" t="b">
        <v>0</v>
      </c>
    </row>
    <row r="4" spans="1:13" ht="31.5" customHeight="1" x14ac:dyDescent="0.25">
      <c r="A4" s="42" t="s">
        <v>25</v>
      </c>
      <c r="B4" s="63"/>
      <c r="C4" s="64" t="str">
        <f>IF(G4,"Rachunek zysków i strat","Zestawienie zmian w funduszu jednostki")</f>
        <v>Zestawienie zmian w funduszu jednostki</v>
      </c>
      <c r="D4" s="65"/>
      <c r="E4" s="66" t="s">
        <v>26</v>
      </c>
      <c r="F4" s="67"/>
      <c r="G4" s="17" t="b">
        <v>0</v>
      </c>
      <c r="H4" s="17"/>
    </row>
    <row r="5" spans="1:13" ht="15" customHeight="1" x14ac:dyDescent="0.25">
      <c r="A5" s="42" t="s">
        <v>27</v>
      </c>
      <c r="B5" s="63"/>
      <c r="C5" s="55" t="str">
        <f>IF(G5,"sporządzony","sporządzone")</f>
        <v>sporządzone</v>
      </c>
      <c r="D5" s="65"/>
      <c r="E5" s="66"/>
      <c r="F5" s="67"/>
      <c r="G5" s="17" t="b">
        <v>0</v>
      </c>
    </row>
    <row r="6" spans="1:13" ht="15" customHeight="1" x14ac:dyDescent="0.25">
      <c r="A6" s="42" t="s">
        <v>28</v>
      </c>
      <c r="B6" s="63"/>
      <c r="C6" s="55" t="str">
        <f>CONCATENATE("na dzień ",G6)</f>
        <v>na dzień 31.12.2023</v>
      </c>
      <c r="D6" s="65"/>
      <c r="E6" s="66"/>
      <c r="F6" s="67"/>
      <c r="G6" s="17" t="s">
        <v>10</v>
      </c>
    </row>
    <row r="7" spans="1:13" ht="15" customHeight="1" x14ac:dyDescent="0.25">
      <c r="A7" s="3"/>
      <c r="B7" s="2"/>
      <c r="C7" s="55" t="str">
        <f>IF(G4,"Wariant porównawczy","")</f>
        <v/>
      </c>
      <c r="D7" s="65"/>
      <c r="E7" s="68" t="s">
        <v>7</v>
      </c>
      <c r="F7" s="69"/>
      <c r="G7" s="70">
        <v>2023</v>
      </c>
    </row>
    <row r="8" spans="1:13" ht="15" customHeight="1" x14ac:dyDescent="0.25">
      <c r="A8" s="45" t="s">
        <v>9</v>
      </c>
      <c r="B8" s="46"/>
      <c r="C8" s="55"/>
      <c r="D8" s="65"/>
      <c r="E8" s="14" t="str">
        <f>IF(G8&gt;=2018,"","wysłać bez pisma przewodniego")</f>
        <v/>
      </c>
      <c r="F8" s="12"/>
      <c r="G8" s="70">
        <v>2023</v>
      </c>
    </row>
    <row r="9" spans="1:13" ht="15" customHeight="1" x14ac:dyDescent="0.25">
      <c r="A9" s="3" t="s">
        <v>29</v>
      </c>
      <c r="B9" s="2"/>
      <c r="C9" s="58" t="s">
        <v>11</v>
      </c>
      <c r="D9" s="59"/>
      <c r="E9" s="8" t="s">
        <v>7</v>
      </c>
      <c r="F9" s="6"/>
    </row>
    <row r="10" spans="1:13" ht="15" customHeight="1" x14ac:dyDescent="0.25"/>
    <row r="11" spans="1:13" ht="25.5" customHeight="1" x14ac:dyDescent="0.25">
      <c r="A11" s="34"/>
      <c r="B11" s="35"/>
      <c r="C11" s="35"/>
      <c r="D11" s="35"/>
      <c r="E11" s="71" t="s">
        <v>92</v>
      </c>
      <c r="F11" s="72" t="s">
        <v>93</v>
      </c>
    </row>
    <row r="12" spans="1:13" ht="15" customHeight="1" x14ac:dyDescent="0.25">
      <c r="A12" s="73" t="s">
        <v>133</v>
      </c>
      <c r="B12" s="74"/>
      <c r="C12" s="74"/>
      <c r="D12" s="75"/>
      <c r="E12" s="31">
        <v>17051209.579999998</v>
      </c>
      <c r="F12" s="31">
        <v>17464497.809999999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3" t="s">
        <v>134</v>
      </c>
      <c r="B13" s="74"/>
      <c r="C13" s="74"/>
      <c r="D13" s="75"/>
      <c r="E13" s="31">
        <v>8573077.5999999996</v>
      </c>
      <c r="F13" s="31">
        <v>9227574.5800000001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3" t="s">
        <v>135</v>
      </c>
      <c r="B14" s="74"/>
      <c r="C14" s="74"/>
      <c r="D14" s="75"/>
      <c r="E14" s="31">
        <v>0</v>
      </c>
      <c r="F14" s="31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3" t="s">
        <v>136</v>
      </c>
      <c r="B15" s="74"/>
      <c r="C15" s="74"/>
      <c r="D15" s="75"/>
      <c r="E15" s="31">
        <v>8463257.5999999996</v>
      </c>
      <c r="F15" s="31">
        <v>9227574.5800000001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3" t="s">
        <v>137</v>
      </c>
      <c r="B16" s="74"/>
      <c r="C16" s="74"/>
      <c r="D16" s="75"/>
      <c r="E16" s="31">
        <v>0</v>
      </c>
      <c r="F16" s="31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3" t="s">
        <v>138</v>
      </c>
      <c r="B17" s="74"/>
      <c r="C17" s="74"/>
      <c r="D17" s="75"/>
      <c r="E17" s="31">
        <v>109820</v>
      </c>
      <c r="F17" s="31">
        <v>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3" t="s">
        <v>139</v>
      </c>
      <c r="B18" s="74"/>
      <c r="C18" s="74"/>
      <c r="D18" s="75"/>
      <c r="E18" s="31">
        <v>0</v>
      </c>
      <c r="F18" s="31">
        <v>0</v>
      </c>
      <c r="G18" s="17" t="b">
        <v>0</v>
      </c>
      <c r="H18" s="17"/>
      <c r="I18" s="17"/>
      <c r="J18" s="17"/>
      <c r="K18" s="17"/>
      <c r="L18" s="17"/>
      <c r="M18" s="17"/>
    </row>
    <row r="19" spans="1:13" ht="24" customHeight="1" x14ac:dyDescent="0.25">
      <c r="A19" s="73" t="s">
        <v>140</v>
      </c>
      <c r="B19" s="74"/>
      <c r="C19" s="74"/>
      <c r="D19" s="75"/>
      <c r="E19" s="31">
        <v>0</v>
      </c>
      <c r="F19" s="31">
        <v>0</v>
      </c>
      <c r="G19" s="17" t="b">
        <v>0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3" t="s">
        <v>141</v>
      </c>
      <c r="B20" s="74"/>
      <c r="C20" s="74"/>
      <c r="D20" s="75"/>
      <c r="E20" s="31">
        <v>0</v>
      </c>
      <c r="F20" s="31">
        <v>0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3" t="s">
        <v>142</v>
      </c>
      <c r="B21" s="74"/>
      <c r="C21" s="74"/>
      <c r="D21" s="75"/>
      <c r="E21" s="31">
        <v>0</v>
      </c>
      <c r="F21" s="31">
        <v>0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3" t="s">
        <v>143</v>
      </c>
      <c r="B22" s="74"/>
      <c r="C22" s="74"/>
      <c r="D22" s="75"/>
      <c r="E22" s="31">
        <v>0</v>
      </c>
      <c r="F22" s="31">
        <v>0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3" t="s">
        <v>144</v>
      </c>
      <c r="B23" s="74"/>
      <c r="C23" s="74"/>
      <c r="D23" s="75"/>
      <c r="E23" s="31">
        <v>0</v>
      </c>
      <c r="F23" s="31">
        <v>0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3" t="s">
        <v>145</v>
      </c>
      <c r="B24" s="74"/>
      <c r="C24" s="74"/>
      <c r="D24" s="75"/>
      <c r="E24" s="31">
        <v>8159789.3700000001</v>
      </c>
      <c r="F24" s="31">
        <v>8748384.6199999992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3" t="s">
        <v>146</v>
      </c>
      <c r="B25" s="74"/>
      <c r="C25" s="74"/>
      <c r="D25" s="75"/>
      <c r="E25" s="31">
        <v>8008546.5199999996</v>
      </c>
      <c r="F25" s="31">
        <v>8696997.0600000005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3" t="s">
        <v>147</v>
      </c>
      <c r="B26" s="74"/>
      <c r="C26" s="74"/>
      <c r="D26" s="75"/>
      <c r="E26" s="31">
        <v>41422.85</v>
      </c>
      <c r="F26" s="31">
        <v>51387.56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3" t="s">
        <v>148</v>
      </c>
      <c r="B27" s="74"/>
      <c r="C27" s="74"/>
      <c r="D27" s="75"/>
      <c r="E27" s="31">
        <v>0</v>
      </c>
      <c r="F27" s="31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3" t="s">
        <v>149</v>
      </c>
      <c r="B28" s="74"/>
      <c r="C28" s="74"/>
      <c r="D28" s="75"/>
      <c r="E28" s="31">
        <v>109820</v>
      </c>
      <c r="F28" s="31">
        <v>0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3" t="s">
        <v>150</v>
      </c>
      <c r="B29" s="74"/>
      <c r="C29" s="74"/>
      <c r="D29" s="75"/>
      <c r="E29" s="31">
        <v>0</v>
      </c>
      <c r="F29" s="31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24" customHeight="1" x14ac:dyDescent="0.25">
      <c r="A30" s="73" t="s">
        <v>151</v>
      </c>
      <c r="B30" s="74"/>
      <c r="C30" s="74"/>
      <c r="D30" s="75"/>
      <c r="E30" s="31">
        <v>0</v>
      </c>
      <c r="F30" s="31">
        <v>0</v>
      </c>
      <c r="G30" s="17" t="b">
        <v>0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3" t="s">
        <v>152</v>
      </c>
      <c r="B31" s="74"/>
      <c r="C31" s="74"/>
      <c r="D31" s="75"/>
      <c r="E31" s="31">
        <v>0</v>
      </c>
      <c r="F31" s="31">
        <v>0</v>
      </c>
      <c r="G31" s="17" t="b">
        <v>0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3" t="s">
        <v>153</v>
      </c>
      <c r="B32" s="74"/>
      <c r="C32" s="74"/>
      <c r="D32" s="75"/>
      <c r="E32" s="31">
        <v>0</v>
      </c>
      <c r="F32" s="31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3" t="s">
        <v>154</v>
      </c>
      <c r="B33" s="74"/>
      <c r="C33" s="74"/>
      <c r="D33" s="75"/>
      <c r="E33" s="31">
        <v>0</v>
      </c>
      <c r="F33" s="31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3" t="s">
        <v>155</v>
      </c>
      <c r="B34" s="74"/>
      <c r="C34" s="74"/>
      <c r="D34" s="75"/>
      <c r="E34" s="31">
        <v>17464497.809999999</v>
      </c>
      <c r="F34" s="31">
        <v>17943687.77</v>
      </c>
      <c r="G34" s="17" t="b">
        <v>1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3" t="s">
        <v>156</v>
      </c>
      <c r="B35" s="74"/>
      <c r="C35" s="74"/>
      <c r="D35" s="75"/>
      <c r="E35" s="31">
        <v>-8696997.0600000005</v>
      </c>
      <c r="F35" s="31">
        <v>-9541731.5099999998</v>
      </c>
      <c r="G35" s="17" t="b">
        <v>1</v>
      </c>
      <c r="H35" s="17"/>
      <c r="I35" s="17"/>
      <c r="J35" s="17"/>
      <c r="K35" s="17"/>
      <c r="L35" s="17"/>
      <c r="M35" s="17"/>
    </row>
    <row r="36" spans="1:13" ht="15" customHeight="1" x14ac:dyDescent="0.25">
      <c r="A36" s="73" t="s">
        <v>72</v>
      </c>
      <c r="B36" s="74"/>
      <c r="C36" s="74"/>
      <c r="D36" s="75"/>
      <c r="E36" s="31">
        <v>0</v>
      </c>
      <c r="F36" s="31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3" t="s">
        <v>73</v>
      </c>
      <c r="B37" s="74"/>
      <c r="C37" s="74"/>
      <c r="D37" s="75"/>
      <c r="E37" s="31">
        <v>-8696997.0600000005</v>
      </c>
      <c r="F37" s="31">
        <v>-9541731.5099999998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3" t="s">
        <v>157</v>
      </c>
      <c r="B38" s="74"/>
      <c r="C38" s="74"/>
      <c r="D38" s="75"/>
      <c r="E38" s="31">
        <v>0</v>
      </c>
      <c r="F38" s="31">
        <v>0</v>
      </c>
      <c r="G38" s="17" t="b">
        <v>0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3" t="s">
        <v>158</v>
      </c>
      <c r="B39" s="74"/>
      <c r="C39" s="74"/>
      <c r="D39" s="75"/>
      <c r="E39" s="31">
        <v>8767500.75</v>
      </c>
      <c r="F39" s="31">
        <v>8401956.2599999998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6"/>
      <c r="B40" s="76"/>
      <c r="C40" s="76"/>
      <c r="D40" s="76"/>
      <c r="E40" s="77"/>
      <c r="F40" s="78"/>
      <c r="G40" s="17"/>
      <c r="H40" s="17"/>
      <c r="I40" s="17"/>
      <c r="J40" s="17"/>
      <c r="K40" s="17"/>
      <c r="L40" s="17"/>
      <c r="M40" s="17"/>
    </row>
    <row r="41" spans="1:13" ht="13.5" hidden="1" customHeight="1" x14ac:dyDescent="0.25">
      <c r="A41" s="79" t="s">
        <v>132</v>
      </c>
      <c r="B41" s="79"/>
      <c r="C41" s="79"/>
      <c r="D41" s="79"/>
      <c r="E41" s="80"/>
      <c r="F41" s="80"/>
      <c r="G41" s="81">
        <v>2023</v>
      </c>
    </row>
    <row r="42" spans="1:13" ht="15" customHeight="1" x14ac:dyDescent="0.25">
      <c r="A42" s="79"/>
      <c r="B42" s="79"/>
      <c r="C42" s="79"/>
      <c r="D42" s="79"/>
      <c r="E42" s="82"/>
      <c r="F42" s="83">
        <v>0</v>
      </c>
      <c r="G42" s="17" t="b">
        <v>0</v>
      </c>
    </row>
    <row r="43" spans="1:13" ht="15" customHeight="1" x14ac:dyDescent="0.25">
      <c r="A43" s="84"/>
      <c r="B43" s="84"/>
      <c r="C43" s="84"/>
      <c r="D43" s="84"/>
      <c r="E43" s="82"/>
      <c r="F43" s="82"/>
      <c r="G43" s="17"/>
    </row>
    <row r="44" spans="1:13" ht="36" customHeight="1" x14ac:dyDescent="0.25">
      <c r="A44" s="85" t="s">
        <v>21</v>
      </c>
      <c r="B44" s="85"/>
      <c r="C44" s="85" t="str">
        <f>G44&amp;CHAR(10)&amp;"......................................."&amp;CHAR(10)&amp;"rok, miesiąc, dzień"</f>
        <v>2024.03.12
.......................................
rok, miesiąc, dzień</v>
      </c>
      <c r="D44" s="85"/>
      <c r="E44" s="85" t="s">
        <v>22</v>
      </c>
      <c r="F44" s="86"/>
      <c r="G44" s="17" t="s">
        <v>23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E44:F44"/>
    <mergeCell ref="A38:D38"/>
    <mergeCell ref="A39:D39"/>
    <mergeCell ref="A41:D41"/>
    <mergeCell ref="A42:D42"/>
    <mergeCell ref="A44:B44"/>
    <mergeCell ref="C44:D44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6E07B-62BD-406F-AB11-874F68EB28CA}">
  <dimension ref="A2:B82"/>
  <sheetViews>
    <sheetView workbookViewId="0">
      <selection activeCell="B10" sqref="B10"/>
    </sheetView>
  </sheetViews>
  <sheetFormatPr defaultRowHeight="15" x14ac:dyDescent="0.25"/>
  <cols>
    <col min="1" max="1" width="5.140625" style="113" customWidth="1"/>
    <col min="2" max="2" width="70.7109375" style="88" customWidth="1"/>
    <col min="3" max="254" width="9.140625" style="88"/>
    <col min="255" max="255" width="5.140625" style="88" customWidth="1"/>
    <col min="256" max="256" width="70.7109375" style="88" customWidth="1"/>
    <col min="257" max="258" width="15.42578125" style="88" bestFit="1" customWidth="1"/>
    <col min="259" max="510" width="9.140625" style="88"/>
    <col min="511" max="511" width="5.140625" style="88" customWidth="1"/>
    <col min="512" max="512" width="70.7109375" style="88" customWidth="1"/>
    <col min="513" max="514" width="15.42578125" style="88" bestFit="1" customWidth="1"/>
    <col min="515" max="766" width="9.140625" style="88"/>
    <col min="767" max="767" width="5.140625" style="88" customWidth="1"/>
    <col min="768" max="768" width="70.7109375" style="88" customWidth="1"/>
    <col min="769" max="770" width="15.42578125" style="88" bestFit="1" customWidth="1"/>
    <col min="771" max="1022" width="9.140625" style="88"/>
    <col min="1023" max="1023" width="5.140625" style="88" customWidth="1"/>
    <col min="1024" max="1024" width="70.7109375" style="88" customWidth="1"/>
    <col min="1025" max="1026" width="15.42578125" style="88" bestFit="1" customWidth="1"/>
    <col min="1027" max="1278" width="9.140625" style="88"/>
    <col min="1279" max="1279" width="5.140625" style="88" customWidth="1"/>
    <col min="1280" max="1280" width="70.7109375" style="88" customWidth="1"/>
    <col min="1281" max="1282" width="15.42578125" style="88" bestFit="1" customWidth="1"/>
    <col min="1283" max="1534" width="9.140625" style="88"/>
    <col min="1535" max="1535" width="5.140625" style="88" customWidth="1"/>
    <col min="1536" max="1536" width="70.7109375" style="88" customWidth="1"/>
    <col min="1537" max="1538" width="15.42578125" style="88" bestFit="1" customWidth="1"/>
    <col min="1539" max="1790" width="9.140625" style="88"/>
    <col min="1791" max="1791" width="5.140625" style="88" customWidth="1"/>
    <col min="1792" max="1792" width="70.7109375" style="88" customWidth="1"/>
    <col min="1793" max="1794" width="15.42578125" style="88" bestFit="1" customWidth="1"/>
    <col min="1795" max="2046" width="9.140625" style="88"/>
    <col min="2047" max="2047" width="5.140625" style="88" customWidth="1"/>
    <col min="2048" max="2048" width="70.7109375" style="88" customWidth="1"/>
    <col min="2049" max="2050" width="15.42578125" style="88" bestFit="1" customWidth="1"/>
    <col min="2051" max="2302" width="9.140625" style="88"/>
    <col min="2303" max="2303" width="5.140625" style="88" customWidth="1"/>
    <col min="2304" max="2304" width="70.7109375" style="88" customWidth="1"/>
    <col min="2305" max="2306" width="15.42578125" style="88" bestFit="1" customWidth="1"/>
    <col min="2307" max="2558" width="9.140625" style="88"/>
    <col min="2559" max="2559" width="5.140625" style="88" customWidth="1"/>
    <col min="2560" max="2560" width="70.7109375" style="88" customWidth="1"/>
    <col min="2561" max="2562" width="15.42578125" style="88" bestFit="1" customWidth="1"/>
    <col min="2563" max="2814" width="9.140625" style="88"/>
    <col min="2815" max="2815" width="5.140625" style="88" customWidth="1"/>
    <col min="2816" max="2816" width="70.7109375" style="88" customWidth="1"/>
    <col min="2817" max="2818" width="15.42578125" style="88" bestFit="1" customWidth="1"/>
    <col min="2819" max="3070" width="9.140625" style="88"/>
    <col min="3071" max="3071" width="5.140625" style="88" customWidth="1"/>
    <col min="3072" max="3072" width="70.7109375" style="88" customWidth="1"/>
    <col min="3073" max="3074" width="15.42578125" style="88" bestFit="1" customWidth="1"/>
    <col min="3075" max="3326" width="9.140625" style="88"/>
    <col min="3327" max="3327" width="5.140625" style="88" customWidth="1"/>
    <col min="3328" max="3328" width="70.7109375" style="88" customWidth="1"/>
    <col min="3329" max="3330" width="15.42578125" style="88" bestFit="1" customWidth="1"/>
    <col min="3331" max="3582" width="9.140625" style="88"/>
    <col min="3583" max="3583" width="5.140625" style="88" customWidth="1"/>
    <col min="3584" max="3584" width="70.7109375" style="88" customWidth="1"/>
    <col min="3585" max="3586" width="15.42578125" style="88" bestFit="1" customWidth="1"/>
    <col min="3587" max="3838" width="9.140625" style="88"/>
    <col min="3839" max="3839" width="5.140625" style="88" customWidth="1"/>
    <col min="3840" max="3840" width="70.7109375" style="88" customWidth="1"/>
    <col min="3841" max="3842" width="15.42578125" style="88" bestFit="1" customWidth="1"/>
    <col min="3843" max="4094" width="9.140625" style="88"/>
    <col min="4095" max="4095" width="5.140625" style="88" customWidth="1"/>
    <col min="4096" max="4096" width="70.7109375" style="88" customWidth="1"/>
    <col min="4097" max="4098" width="15.42578125" style="88" bestFit="1" customWidth="1"/>
    <col min="4099" max="4350" width="9.140625" style="88"/>
    <col min="4351" max="4351" width="5.140625" style="88" customWidth="1"/>
    <col min="4352" max="4352" width="70.7109375" style="88" customWidth="1"/>
    <col min="4353" max="4354" width="15.42578125" style="88" bestFit="1" customWidth="1"/>
    <col min="4355" max="4606" width="9.140625" style="88"/>
    <col min="4607" max="4607" width="5.140625" style="88" customWidth="1"/>
    <col min="4608" max="4608" width="70.7109375" style="88" customWidth="1"/>
    <col min="4609" max="4610" width="15.42578125" style="88" bestFit="1" customWidth="1"/>
    <col min="4611" max="4862" width="9.140625" style="88"/>
    <col min="4863" max="4863" width="5.140625" style="88" customWidth="1"/>
    <col min="4864" max="4864" width="70.7109375" style="88" customWidth="1"/>
    <col min="4865" max="4866" width="15.42578125" style="88" bestFit="1" customWidth="1"/>
    <col min="4867" max="5118" width="9.140625" style="88"/>
    <col min="5119" max="5119" width="5.140625" style="88" customWidth="1"/>
    <col min="5120" max="5120" width="70.7109375" style="88" customWidth="1"/>
    <col min="5121" max="5122" width="15.42578125" style="88" bestFit="1" customWidth="1"/>
    <col min="5123" max="5374" width="9.140625" style="88"/>
    <col min="5375" max="5375" width="5.140625" style="88" customWidth="1"/>
    <col min="5376" max="5376" width="70.7109375" style="88" customWidth="1"/>
    <col min="5377" max="5378" width="15.42578125" style="88" bestFit="1" customWidth="1"/>
    <col min="5379" max="5630" width="9.140625" style="88"/>
    <col min="5631" max="5631" width="5.140625" style="88" customWidth="1"/>
    <col min="5632" max="5632" width="70.7109375" style="88" customWidth="1"/>
    <col min="5633" max="5634" width="15.42578125" style="88" bestFit="1" customWidth="1"/>
    <col min="5635" max="5886" width="9.140625" style="88"/>
    <col min="5887" max="5887" width="5.140625" style="88" customWidth="1"/>
    <col min="5888" max="5888" width="70.7109375" style="88" customWidth="1"/>
    <col min="5889" max="5890" width="15.42578125" style="88" bestFit="1" customWidth="1"/>
    <col min="5891" max="6142" width="9.140625" style="88"/>
    <col min="6143" max="6143" width="5.140625" style="88" customWidth="1"/>
    <col min="6144" max="6144" width="70.7109375" style="88" customWidth="1"/>
    <col min="6145" max="6146" width="15.42578125" style="88" bestFit="1" customWidth="1"/>
    <col min="6147" max="6398" width="9.140625" style="88"/>
    <col min="6399" max="6399" width="5.140625" style="88" customWidth="1"/>
    <col min="6400" max="6400" width="70.7109375" style="88" customWidth="1"/>
    <col min="6401" max="6402" width="15.42578125" style="88" bestFit="1" customWidth="1"/>
    <col min="6403" max="6654" width="9.140625" style="88"/>
    <col min="6655" max="6655" width="5.140625" style="88" customWidth="1"/>
    <col min="6656" max="6656" width="70.7109375" style="88" customWidth="1"/>
    <col min="6657" max="6658" width="15.42578125" style="88" bestFit="1" customWidth="1"/>
    <col min="6659" max="6910" width="9.140625" style="88"/>
    <col min="6911" max="6911" width="5.140625" style="88" customWidth="1"/>
    <col min="6912" max="6912" width="70.7109375" style="88" customWidth="1"/>
    <col min="6913" max="6914" width="15.42578125" style="88" bestFit="1" customWidth="1"/>
    <col min="6915" max="7166" width="9.140625" style="88"/>
    <col min="7167" max="7167" width="5.140625" style="88" customWidth="1"/>
    <col min="7168" max="7168" width="70.7109375" style="88" customWidth="1"/>
    <col min="7169" max="7170" width="15.42578125" style="88" bestFit="1" customWidth="1"/>
    <col min="7171" max="7422" width="9.140625" style="88"/>
    <col min="7423" max="7423" width="5.140625" style="88" customWidth="1"/>
    <col min="7424" max="7424" width="70.7109375" style="88" customWidth="1"/>
    <col min="7425" max="7426" width="15.42578125" style="88" bestFit="1" customWidth="1"/>
    <col min="7427" max="7678" width="9.140625" style="88"/>
    <col min="7679" max="7679" width="5.140625" style="88" customWidth="1"/>
    <col min="7680" max="7680" width="70.7109375" style="88" customWidth="1"/>
    <col min="7681" max="7682" width="15.42578125" style="88" bestFit="1" customWidth="1"/>
    <col min="7683" max="7934" width="9.140625" style="88"/>
    <col min="7935" max="7935" width="5.140625" style="88" customWidth="1"/>
    <col min="7936" max="7936" width="70.7109375" style="88" customWidth="1"/>
    <col min="7937" max="7938" width="15.42578125" style="88" bestFit="1" customWidth="1"/>
    <col min="7939" max="8190" width="9.140625" style="88"/>
    <col min="8191" max="8191" width="5.140625" style="88" customWidth="1"/>
    <col min="8192" max="8192" width="70.7109375" style="88" customWidth="1"/>
    <col min="8193" max="8194" width="15.42578125" style="88" bestFit="1" customWidth="1"/>
    <col min="8195" max="8446" width="9.140625" style="88"/>
    <col min="8447" max="8447" width="5.140625" style="88" customWidth="1"/>
    <col min="8448" max="8448" width="70.7109375" style="88" customWidth="1"/>
    <col min="8449" max="8450" width="15.42578125" style="88" bestFit="1" customWidth="1"/>
    <col min="8451" max="8702" width="9.140625" style="88"/>
    <col min="8703" max="8703" width="5.140625" style="88" customWidth="1"/>
    <col min="8704" max="8704" width="70.7109375" style="88" customWidth="1"/>
    <col min="8705" max="8706" width="15.42578125" style="88" bestFit="1" customWidth="1"/>
    <col min="8707" max="8958" width="9.140625" style="88"/>
    <col min="8959" max="8959" width="5.140625" style="88" customWidth="1"/>
    <col min="8960" max="8960" width="70.7109375" style="88" customWidth="1"/>
    <col min="8961" max="8962" width="15.42578125" style="88" bestFit="1" customWidth="1"/>
    <col min="8963" max="9214" width="9.140625" style="88"/>
    <col min="9215" max="9215" width="5.140625" style="88" customWidth="1"/>
    <col min="9216" max="9216" width="70.7109375" style="88" customWidth="1"/>
    <col min="9217" max="9218" width="15.42578125" style="88" bestFit="1" customWidth="1"/>
    <col min="9219" max="9470" width="9.140625" style="88"/>
    <col min="9471" max="9471" width="5.140625" style="88" customWidth="1"/>
    <col min="9472" max="9472" width="70.7109375" style="88" customWidth="1"/>
    <col min="9473" max="9474" width="15.42578125" style="88" bestFit="1" customWidth="1"/>
    <col min="9475" max="9726" width="9.140625" style="88"/>
    <col min="9727" max="9727" width="5.140625" style="88" customWidth="1"/>
    <col min="9728" max="9728" width="70.7109375" style="88" customWidth="1"/>
    <col min="9729" max="9730" width="15.42578125" style="88" bestFit="1" customWidth="1"/>
    <col min="9731" max="9982" width="9.140625" style="88"/>
    <col min="9983" max="9983" width="5.140625" style="88" customWidth="1"/>
    <col min="9984" max="9984" width="70.7109375" style="88" customWidth="1"/>
    <col min="9985" max="9986" width="15.42578125" style="88" bestFit="1" customWidth="1"/>
    <col min="9987" max="10238" width="9.140625" style="88"/>
    <col min="10239" max="10239" width="5.140625" style="88" customWidth="1"/>
    <col min="10240" max="10240" width="70.7109375" style="88" customWidth="1"/>
    <col min="10241" max="10242" width="15.42578125" style="88" bestFit="1" customWidth="1"/>
    <col min="10243" max="10494" width="9.140625" style="88"/>
    <col min="10495" max="10495" width="5.140625" style="88" customWidth="1"/>
    <col min="10496" max="10496" width="70.7109375" style="88" customWidth="1"/>
    <col min="10497" max="10498" width="15.42578125" style="88" bestFit="1" customWidth="1"/>
    <col min="10499" max="10750" width="9.140625" style="88"/>
    <col min="10751" max="10751" width="5.140625" style="88" customWidth="1"/>
    <col min="10752" max="10752" width="70.7109375" style="88" customWidth="1"/>
    <col min="10753" max="10754" width="15.42578125" style="88" bestFit="1" customWidth="1"/>
    <col min="10755" max="11006" width="9.140625" style="88"/>
    <col min="11007" max="11007" width="5.140625" style="88" customWidth="1"/>
    <col min="11008" max="11008" width="70.7109375" style="88" customWidth="1"/>
    <col min="11009" max="11010" width="15.42578125" style="88" bestFit="1" customWidth="1"/>
    <col min="11011" max="11262" width="9.140625" style="88"/>
    <col min="11263" max="11263" width="5.140625" style="88" customWidth="1"/>
    <col min="11264" max="11264" width="70.7109375" style="88" customWidth="1"/>
    <col min="11265" max="11266" width="15.42578125" style="88" bestFit="1" customWidth="1"/>
    <col min="11267" max="11518" width="9.140625" style="88"/>
    <col min="11519" max="11519" width="5.140625" style="88" customWidth="1"/>
    <col min="11520" max="11520" width="70.7109375" style="88" customWidth="1"/>
    <col min="11521" max="11522" width="15.42578125" style="88" bestFit="1" customWidth="1"/>
    <col min="11523" max="11774" width="9.140625" style="88"/>
    <col min="11775" max="11775" width="5.140625" style="88" customWidth="1"/>
    <col min="11776" max="11776" width="70.7109375" style="88" customWidth="1"/>
    <col min="11777" max="11778" width="15.42578125" style="88" bestFit="1" customWidth="1"/>
    <col min="11779" max="12030" width="9.140625" style="88"/>
    <col min="12031" max="12031" width="5.140625" style="88" customWidth="1"/>
    <col min="12032" max="12032" width="70.7109375" style="88" customWidth="1"/>
    <col min="12033" max="12034" width="15.42578125" style="88" bestFit="1" customWidth="1"/>
    <col min="12035" max="12286" width="9.140625" style="88"/>
    <col min="12287" max="12287" width="5.140625" style="88" customWidth="1"/>
    <col min="12288" max="12288" width="70.7109375" style="88" customWidth="1"/>
    <col min="12289" max="12290" width="15.42578125" style="88" bestFit="1" customWidth="1"/>
    <col min="12291" max="12542" width="9.140625" style="88"/>
    <col min="12543" max="12543" width="5.140625" style="88" customWidth="1"/>
    <col min="12544" max="12544" width="70.7109375" style="88" customWidth="1"/>
    <col min="12545" max="12546" width="15.42578125" style="88" bestFit="1" customWidth="1"/>
    <col min="12547" max="12798" width="9.140625" style="88"/>
    <col min="12799" max="12799" width="5.140625" style="88" customWidth="1"/>
    <col min="12800" max="12800" width="70.7109375" style="88" customWidth="1"/>
    <col min="12801" max="12802" width="15.42578125" style="88" bestFit="1" customWidth="1"/>
    <col min="12803" max="13054" width="9.140625" style="88"/>
    <col min="13055" max="13055" width="5.140625" style="88" customWidth="1"/>
    <col min="13056" max="13056" width="70.7109375" style="88" customWidth="1"/>
    <col min="13057" max="13058" width="15.42578125" style="88" bestFit="1" customWidth="1"/>
    <col min="13059" max="13310" width="9.140625" style="88"/>
    <col min="13311" max="13311" width="5.140625" style="88" customWidth="1"/>
    <col min="13312" max="13312" width="70.7109375" style="88" customWidth="1"/>
    <col min="13313" max="13314" width="15.42578125" style="88" bestFit="1" customWidth="1"/>
    <col min="13315" max="13566" width="9.140625" style="88"/>
    <col min="13567" max="13567" width="5.140625" style="88" customWidth="1"/>
    <col min="13568" max="13568" width="70.7109375" style="88" customWidth="1"/>
    <col min="13569" max="13570" width="15.42578125" style="88" bestFit="1" customWidth="1"/>
    <col min="13571" max="13822" width="9.140625" style="88"/>
    <col min="13823" max="13823" width="5.140625" style="88" customWidth="1"/>
    <col min="13824" max="13824" width="70.7109375" style="88" customWidth="1"/>
    <col min="13825" max="13826" width="15.42578125" style="88" bestFit="1" customWidth="1"/>
    <col min="13827" max="14078" width="9.140625" style="88"/>
    <col min="14079" max="14079" width="5.140625" style="88" customWidth="1"/>
    <col min="14080" max="14080" width="70.7109375" style="88" customWidth="1"/>
    <col min="14081" max="14082" width="15.42578125" style="88" bestFit="1" customWidth="1"/>
    <col min="14083" max="14334" width="9.140625" style="88"/>
    <col min="14335" max="14335" width="5.140625" style="88" customWidth="1"/>
    <col min="14336" max="14336" width="70.7109375" style="88" customWidth="1"/>
    <col min="14337" max="14338" width="15.42578125" style="88" bestFit="1" customWidth="1"/>
    <col min="14339" max="14590" width="9.140625" style="88"/>
    <col min="14591" max="14591" width="5.140625" style="88" customWidth="1"/>
    <col min="14592" max="14592" width="70.7109375" style="88" customWidth="1"/>
    <col min="14593" max="14594" width="15.42578125" style="88" bestFit="1" customWidth="1"/>
    <col min="14595" max="14846" width="9.140625" style="88"/>
    <col min="14847" max="14847" width="5.140625" style="88" customWidth="1"/>
    <col min="14848" max="14848" width="70.7109375" style="88" customWidth="1"/>
    <col min="14849" max="14850" width="15.42578125" style="88" bestFit="1" customWidth="1"/>
    <col min="14851" max="15102" width="9.140625" style="88"/>
    <col min="15103" max="15103" width="5.140625" style="88" customWidth="1"/>
    <col min="15104" max="15104" width="70.7109375" style="88" customWidth="1"/>
    <col min="15105" max="15106" width="15.42578125" style="88" bestFit="1" customWidth="1"/>
    <col min="15107" max="15358" width="9.140625" style="88"/>
    <col min="15359" max="15359" width="5.140625" style="88" customWidth="1"/>
    <col min="15360" max="15360" width="70.7109375" style="88" customWidth="1"/>
    <col min="15361" max="15362" width="15.42578125" style="88" bestFit="1" customWidth="1"/>
    <col min="15363" max="15614" width="9.140625" style="88"/>
    <col min="15615" max="15615" width="5.140625" style="88" customWidth="1"/>
    <col min="15616" max="15616" width="70.7109375" style="88" customWidth="1"/>
    <col min="15617" max="15618" width="15.42578125" style="88" bestFit="1" customWidth="1"/>
    <col min="15619" max="15870" width="9.140625" style="88"/>
    <col min="15871" max="15871" width="5.140625" style="88" customWidth="1"/>
    <col min="15872" max="15872" width="70.7109375" style="88" customWidth="1"/>
    <col min="15873" max="15874" width="15.42578125" style="88" bestFit="1" customWidth="1"/>
    <col min="15875" max="16126" width="9.140625" style="88"/>
    <col min="16127" max="16127" width="5.140625" style="88" customWidth="1"/>
    <col min="16128" max="16128" width="70.7109375" style="88" customWidth="1"/>
    <col min="16129" max="16130" width="15.42578125" style="88" bestFit="1" customWidth="1"/>
    <col min="16131" max="16384" width="9.140625" style="88"/>
  </cols>
  <sheetData>
    <row r="2" spans="1:2" x14ac:dyDescent="0.25">
      <c r="A2" s="87" t="s">
        <v>159</v>
      </c>
      <c r="B2" s="87"/>
    </row>
    <row r="4" spans="1:2" x14ac:dyDescent="0.25">
      <c r="A4" s="89" t="s">
        <v>160</v>
      </c>
      <c r="B4" s="90" t="s">
        <v>161</v>
      </c>
    </row>
    <row r="5" spans="1:2" ht="15.75" x14ac:dyDescent="0.25">
      <c r="A5" s="91" t="s">
        <v>162</v>
      </c>
      <c r="B5" s="92"/>
    </row>
    <row r="6" spans="1:2" x14ac:dyDescent="0.25">
      <c r="A6" s="91" t="s">
        <v>163</v>
      </c>
      <c r="B6" s="93" t="s">
        <v>164</v>
      </c>
    </row>
    <row r="7" spans="1:2" ht="15.75" x14ac:dyDescent="0.25">
      <c r="A7" s="94"/>
      <c r="B7" s="95"/>
    </row>
    <row r="8" spans="1:2" x14ac:dyDescent="0.25">
      <c r="A8" s="91" t="s">
        <v>165</v>
      </c>
      <c r="B8" s="93" t="s">
        <v>166</v>
      </c>
    </row>
    <row r="9" spans="1:2" ht="15.75" x14ac:dyDescent="0.25">
      <c r="A9" s="94"/>
      <c r="B9" s="95"/>
    </row>
    <row r="10" spans="1:2" x14ac:dyDescent="0.25">
      <c r="A10" s="91" t="s">
        <v>167</v>
      </c>
      <c r="B10" s="93" t="s">
        <v>168</v>
      </c>
    </row>
    <row r="11" spans="1:2" ht="15.75" x14ac:dyDescent="0.25">
      <c r="A11" s="94"/>
      <c r="B11" s="95"/>
    </row>
    <row r="12" spans="1:2" x14ac:dyDescent="0.25">
      <c r="A12" s="91" t="s">
        <v>169</v>
      </c>
      <c r="B12" s="93" t="s">
        <v>170</v>
      </c>
    </row>
    <row r="13" spans="1:2" ht="15.75" x14ac:dyDescent="0.25">
      <c r="A13" s="94"/>
      <c r="B13" s="96"/>
    </row>
    <row r="14" spans="1:2" x14ac:dyDescent="0.25">
      <c r="A14" s="91" t="s">
        <v>171</v>
      </c>
      <c r="B14" s="93" t="s">
        <v>172</v>
      </c>
    </row>
    <row r="15" spans="1:2" x14ac:dyDescent="0.25">
      <c r="A15" s="97"/>
      <c r="B15" s="98"/>
    </row>
    <row r="16" spans="1:2" x14ac:dyDescent="0.25">
      <c r="A16" s="91" t="s">
        <v>173</v>
      </c>
      <c r="B16" s="93" t="s">
        <v>174</v>
      </c>
    </row>
    <row r="17" spans="1:2" ht="15.75" x14ac:dyDescent="0.25">
      <c r="A17" s="94"/>
      <c r="B17" s="99"/>
    </row>
    <row r="18" spans="1:2" ht="25.5" x14ac:dyDescent="0.25">
      <c r="A18" s="91" t="s">
        <v>175</v>
      </c>
      <c r="B18" s="93" t="s">
        <v>176</v>
      </c>
    </row>
    <row r="19" spans="1:2" ht="15.75" customHeight="1" x14ac:dyDescent="0.25">
      <c r="A19" s="94"/>
      <c r="B19" s="92"/>
    </row>
    <row r="20" spans="1:2" x14ac:dyDescent="0.25">
      <c r="A20" s="91" t="s">
        <v>177</v>
      </c>
      <c r="B20" s="93" t="s">
        <v>178</v>
      </c>
    </row>
    <row r="21" spans="1:2" ht="15.75" x14ac:dyDescent="0.25">
      <c r="A21" s="94"/>
      <c r="B21" s="92"/>
    </row>
    <row r="22" spans="1:2" x14ac:dyDescent="0.25">
      <c r="A22" s="89" t="s">
        <v>179</v>
      </c>
      <c r="B22" s="90" t="s">
        <v>180</v>
      </c>
    </row>
    <row r="23" spans="1:2" ht="15.75" x14ac:dyDescent="0.25">
      <c r="A23" s="91" t="s">
        <v>162</v>
      </c>
      <c r="B23" s="92"/>
    </row>
    <row r="24" spans="1:2" ht="57" customHeight="1" x14ac:dyDescent="0.25">
      <c r="A24" s="100" t="s">
        <v>181</v>
      </c>
      <c r="B24" s="101" t="s">
        <v>182</v>
      </c>
    </row>
    <row r="25" spans="1:2" ht="25.5" x14ac:dyDescent="0.25">
      <c r="A25" s="100"/>
      <c r="B25" s="101" t="s">
        <v>183</v>
      </c>
    </row>
    <row r="26" spans="1:2" x14ac:dyDescent="0.25">
      <c r="A26" s="102"/>
      <c r="B26" s="103" t="s">
        <v>184</v>
      </c>
    </row>
    <row r="27" spans="1:2" ht="15.75" customHeight="1" x14ac:dyDescent="0.25">
      <c r="A27" s="94"/>
      <c r="B27" s="92"/>
    </row>
    <row r="28" spans="1:2" ht="25.5" x14ac:dyDescent="0.25">
      <c r="A28" s="91" t="s">
        <v>185</v>
      </c>
      <c r="B28" s="93" t="s">
        <v>186</v>
      </c>
    </row>
    <row r="29" spans="1:2" ht="15.75" x14ac:dyDescent="0.25">
      <c r="A29" s="94"/>
      <c r="B29" s="104"/>
    </row>
    <row r="30" spans="1:2" ht="38.25" x14ac:dyDescent="0.25">
      <c r="A30" s="91" t="s">
        <v>187</v>
      </c>
      <c r="B30" s="93" t="s">
        <v>188</v>
      </c>
    </row>
    <row r="31" spans="1:2" ht="15.75" x14ac:dyDescent="0.25">
      <c r="A31" s="94"/>
      <c r="B31" s="104"/>
    </row>
    <row r="32" spans="1:2" x14ac:dyDescent="0.25">
      <c r="A32" s="91" t="s">
        <v>189</v>
      </c>
      <c r="B32" s="93" t="s">
        <v>190</v>
      </c>
    </row>
    <row r="33" spans="1:2" ht="15.75" x14ac:dyDescent="0.25">
      <c r="A33" s="94"/>
      <c r="B33" s="104"/>
    </row>
    <row r="34" spans="1:2" ht="38.25" x14ac:dyDescent="0.25">
      <c r="A34" s="91" t="s">
        <v>191</v>
      </c>
      <c r="B34" s="93" t="s">
        <v>192</v>
      </c>
    </row>
    <row r="35" spans="1:2" ht="15.75" x14ac:dyDescent="0.25">
      <c r="A35" s="105"/>
      <c r="B35" s="104"/>
    </row>
    <row r="36" spans="1:2" ht="25.5" x14ac:dyDescent="0.25">
      <c r="A36" s="91" t="s">
        <v>193</v>
      </c>
      <c r="B36" s="93" t="s">
        <v>194</v>
      </c>
    </row>
    <row r="37" spans="1:2" ht="15.75" x14ac:dyDescent="0.25">
      <c r="A37" s="94"/>
      <c r="B37" s="104"/>
    </row>
    <row r="38" spans="1:2" ht="51" x14ac:dyDescent="0.25">
      <c r="A38" s="91" t="s">
        <v>195</v>
      </c>
      <c r="B38" s="101" t="s">
        <v>196</v>
      </c>
    </row>
    <row r="39" spans="1:2" x14ac:dyDescent="0.25">
      <c r="A39" s="106"/>
      <c r="B39" s="103" t="s">
        <v>197</v>
      </c>
    </row>
    <row r="40" spans="1:2" x14ac:dyDescent="0.25">
      <c r="A40" s="106"/>
      <c r="B40" s="107"/>
    </row>
    <row r="41" spans="1:2" ht="25.5" x14ac:dyDescent="0.25">
      <c r="A41" s="91" t="s">
        <v>198</v>
      </c>
      <c r="B41" s="93" t="s">
        <v>199</v>
      </c>
    </row>
    <row r="42" spans="1:2" ht="15.75" x14ac:dyDescent="0.25">
      <c r="A42" s="94"/>
      <c r="B42" s="104"/>
    </row>
    <row r="43" spans="1:2" ht="25.5" x14ac:dyDescent="0.25">
      <c r="A43" s="91" t="s">
        <v>200</v>
      </c>
      <c r="B43" s="101" t="s">
        <v>201</v>
      </c>
    </row>
    <row r="44" spans="1:2" x14ac:dyDescent="0.25">
      <c r="A44" s="91" t="s">
        <v>202</v>
      </c>
      <c r="B44" s="93" t="s">
        <v>203</v>
      </c>
    </row>
    <row r="45" spans="1:2" ht="15.75" x14ac:dyDescent="0.25">
      <c r="A45" s="94"/>
      <c r="B45" s="104"/>
    </row>
    <row r="46" spans="1:2" x14ac:dyDescent="0.25">
      <c r="A46" s="91" t="s">
        <v>204</v>
      </c>
      <c r="B46" s="93" t="s">
        <v>205</v>
      </c>
    </row>
    <row r="47" spans="1:2" ht="15.75" x14ac:dyDescent="0.25">
      <c r="A47" s="94"/>
      <c r="B47" s="104"/>
    </row>
    <row r="48" spans="1:2" x14ac:dyDescent="0.25">
      <c r="A48" s="91" t="s">
        <v>206</v>
      </c>
      <c r="B48" s="93" t="s">
        <v>207</v>
      </c>
    </row>
    <row r="49" spans="1:2" ht="15.75" x14ac:dyDescent="0.25">
      <c r="A49" s="94"/>
      <c r="B49" s="104"/>
    </row>
    <row r="50" spans="1:2" ht="51" x14ac:dyDescent="0.25">
      <c r="A50" s="91" t="s">
        <v>208</v>
      </c>
      <c r="B50" s="101" t="s">
        <v>209</v>
      </c>
    </row>
    <row r="51" spans="1:2" ht="15.75" x14ac:dyDescent="0.25">
      <c r="A51" s="94"/>
      <c r="B51" s="104"/>
    </row>
    <row r="52" spans="1:2" ht="25.5" x14ac:dyDescent="0.25">
      <c r="A52" s="91" t="s">
        <v>210</v>
      </c>
      <c r="B52" s="93" t="s">
        <v>211</v>
      </c>
    </row>
    <row r="53" spans="1:2" ht="15.75" x14ac:dyDescent="0.25">
      <c r="A53" s="94"/>
      <c r="B53" s="104"/>
    </row>
    <row r="54" spans="1:2" ht="51" x14ac:dyDescent="0.25">
      <c r="A54" s="91" t="s">
        <v>212</v>
      </c>
      <c r="B54" s="101" t="s">
        <v>213</v>
      </c>
    </row>
    <row r="55" spans="1:2" ht="15.75" x14ac:dyDescent="0.25">
      <c r="A55" s="94"/>
      <c r="B55" s="104"/>
    </row>
    <row r="56" spans="1:2" ht="38.25" x14ac:dyDescent="0.25">
      <c r="A56" s="91" t="s">
        <v>214</v>
      </c>
      <c r="B56" s="101" t="s">
        <v>215</v>
      </c>
    </row>
    <row r="57" spans="1:2" x14ac:dyDescent="0.25">
      <c r="A57" s="102"/>
      <c r="B57" s="108" t="s">
        <v>216</v>
      </c>
    </row>
    <row r="58" spans="1:2" ht="15.75" x14ac:dyDescent="0.25">
      <c r="A58" s="105"/>
      <c r="B58" s="109" t="s">
        <v>217</v>
      </c>
    </row>
    <row r="59" spans="1:2" ht="25.5" x14ac:dyDescent="0.25">
      <c r="A59" s="91" t="s">
        <v>218</v>
      </c>
      <c r="B59" s="93" t="s">
        <v>219</v>
      </c>
    </row>
    <row r="60" spans="1:2" ht="15.75" x14ac:dyDescent="0.25">
      <c r="A60" s="105"/>
      <c r="B60" s="104"/>
    </row>
    <row r="61" spans="1:2" x14ac:dyDescent="0.25">
      <c r="A61" s="91" t="s">
        <v>220</v>
      </c>
      <c r="B61" s="93" t="s">
        <v>221</v>
      </c>
    </row>
    <row r="62" spans="1:2" ht="15.75" x14ac:dyDescent="0.25">
      <c r="A62" s="105"/>
      <c r="B62" s="104" t="s">
        <v>222</v>
      </c>
    </row>
    <row r="63" spans="1:2" x14ac:dyDescent="0.25">
      <c r="A63" s="91" t="s">
        <v>223</v>
      </c>
      <c r="B63" s="93" t="s">
        <v>178</v>
      </c>
    </row>
    <row r="64" spans="1:2" ht="15.75" x14ac:dyDescent="0.25">
      <c r="A64" s="94"/>
      <c r="B64" s="104"/>
    </row>
    <row r="65" spans="1:2" ht="15.75" x14ac:dyDescent="0.25">
      <c r="A65" s="91" t="s">
        <v>171</v>
      </c>
      <c r="B65" s="92"/>
    </row>
    <row r="66" spans="1:2" x14ac:dyDescent="0.25">
      <c r="A66" s="91" t="s">
        <v>224</v>
      </c>
      <c r="B66" s="93" t="s">
        <v>225</v>
      </c>
    </row>
    <row r="67" spans="1:2" ht="15.75" x14ac:dyDescent="0.25">
      <c r="A67" s="94"/>
      <c r="B67" s="104"/>
    </row>
    <row r="68" spans="1:2" ht="25.5" x14ac:dyDescent="0.25">
      <c r="A68" s="91" t="s">
        <v>226</v>
      </c>
      <c r="B68" s="93" t="s">
        <v>227</v>
      </c>
    </row>
    <row r="69" spans="1:2" x14ac:dyDescent="0.25">
      <c r="A69" s="102"/>
      <c r="B69" s="110"/>
    </row>
    <row r="70" spans="1:2" ht="25.5" x14ac:dyDescent="0.25">
      <c r="A70" s="91" t="s">
        <v>228</v>
      </c>
      <c r="B70" s="93" t="s">
        <v>229</v>
      </c>
    </row>
    <row r="71" spans="1:2" ht="15.75" x14ac:dyDescent="0.25">
      <c r="A71" s="105"/>
      <c r="B71" s="104"/>
    </row>
    <row r="72" spans="1:2" ht="38.25" x14ac:dyDescent="0.25">
      <c r="A72" s="91" t="s">
        <v>230</v>
      </c>
      <c r="B72" s="101" t="s">
        <v>231</v>
      </c>
    </row>
    <row r="73" spans="1:2" ht="15.75" x14ac:dyDescent="0.25">
      <c r="A73" s="94"/>
      <c r="B73" s="104"/>
    </row>
    <row r="74" spans="1:2" x14ac:dyDescent="0.25">
      <c r="A74" s="91" t="s">
        <v>232</v>
      </c>
      <c r="B74" s="93" t="s">
        <v>178</v>
      </c>
    </row>
    <row r="75" spans="1:2" ht="15.75" x14ac:dyDescent="0.25">
      <c r="A75" s="94"/>
      <c r="B75" s="104"/>
    </row>
    <row r="76" spans="1:2" ht="25.5" x14ac:dyDescent="0.25">
      <c r="A76" s="91" t="s">
        <v>173</v>
      </c>
      <c r="B76" s="93" t="s">
        <v>233</v>
      </c>
    </row>
    <row r="77" spans="1:2" ht="15.75" x14ac:dyDescent="0.25">
      <c r="A77" s="94"/>
      <c r="B77" s="104"/>
    </row>
    <row r="78" spans="1:2" ht="15.75" x14ac:dyDescent="0.25">
      <c r="A78" s="111"/>
      <c r="B78" s="112"/>
    </row>
    <row r="81" spans="1:2" ht="15" customHeight="1" x14ac:dyDescent="0.25">
      <c r="B81" s="88" t="s">
        <v>234</v>
      </c>
    </row>
    <row r="82" spans="1:2" s="115" customFormat="1" ht="12" x14ac:dyDescent="0.2">
      <c r="A82" s="114"/>
      <c r="B82" s="115" t="s">
        <v>235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CE58-5112-42B6-BADC-6A107E5908F5}">
  <dimension ref="A3:F15"/>
  <sheetViews>
    <sheetView workbookViewId="0">
      <selection activeCell="B29" sqref="B29"/>
    </sheetView>
  </sheetViews>
  <sheetFormatPr defaultRowHeight="12" x14ac:dyDescent="0.2"/>
  <cols>
    <col min="1" max="1" width="6.140625" style="115" customWidth="1"/>
    <col min="2" max="2" width="43.42578125" style="115" customWidth="1"/>
    <col min="3" max="6" width="12.7109375" style="115" customWidth="1"/>
    <col min="7" max="16384" width="9.140625" style="115"/>
  </cols>
  <sheetData>
    <row r="3" spans="1:6" ht="53.25" customHeight="1" x14ac:dyDescent="0.2">
      <c r="A3" s="116" t="s">
        <v>163</v>
      </c>
      <c r="B3" s="117" t="s">
        <v>236</v>
      </c>
      <c r="C3" s="117"/>
      <c r="D3" s="117"/>
      <c r="E3" s="117"/>
      <c r="F3" s="117"/>
    </row>
    <row r="4" spans="1:6" ht="20.100000000000001" customHeight="1" x14ac:dyDescent="0.2">
      <c r="A4" s="118" t="s">
        <v>237</v>
      </c>
      <c r="B4" s="118" t="s">
        <v>238</v>
      </c>
      <c r="C4" s="118" t="s">
        <v>239</v>
      </c>
      <c r="D4" s="118" t="s">
        <v>240</v>
      </c>
      <c r="E4" s="118" t="s">
        <v>241</v>
      </c>
      <c r="F4" s="118" t="s">
        <v>242</v>
      </c>
    </row>
    <row r="5" spans="1:6" ht="20.100000000000001" customHeight="1" x14ac:dyDescent="0.2">
      <c r="A5" s="119" t="s">
        <v>243</v>
      </c>
      <c r="B5" s="120" t="s">
        <v>244</v>
      </c>
      <c r="C5" s="121">
        <v>12216925.869999999</v>
      </c>
      <c r="D5" s="121">
        <v>0</v>
      </c>
      <c r="E5" s="121">
        <v>0</v>
      </c>
      <c r="F5" s="121">
        <v>12216925.869999999</v>
      </c>
    </row>
    <row r="6" spans="1:6" ht="20.100000000000001" customHeight="1" x14ac:dyDescent="0.2">
      <c r="A6" s="119" t="s">
        <v>245</v>
      </c>
      <c r="B6" s="120" t="s">
        <v>246</v>
      </c>
      <c r="C6" s="121">
        <v>1266688.4099999999</v>
      </c>
      <c r="D6" s="121">
        <v>66711.44</v>
      </c>
      <c r="E6" s="121">
        <v>0</v>
      </c>
      <c r="F6" s="121">
        <v>1333399.8500000001</v>
      </c>
    </row>
    <row r="7" spans="1:6" ht="20.100000000000001" customHeight="1" x14ac:dyDescent="0.2">
      <c r="A7" s="119" t="s">
        <v>247</v>
      </c>
      <c r="B7" s="120" t="s">
        <v>248</v>
      </c>
      <c r="C7" s="121">
        <v>224842.6</v>
      </c>
      <c r="D7" s="121">
        <v>50062.43</v>
      </c>
      <c r="E7" s="121">
        <v>41262.42</v>
      </c>
      <c r="F7" s="121">
        <v>233642.61</v>
      </c>
    </row>
    <row r="8" spans="1:6" ht="20.100000000000001" customHeight="1" x14ac:dyDescent="0.2">
      <c r="A8" s="119" t="s">
        <v>249</v>
      </c>
      <c r="B8" s="120" t="s">
        <v>250</v>
      </c>
      <c r="C8" s="121">
        <v>0</v>
      </c>
      <c r="D8" s="121">
        <v>0</v>
      </c>
      <c r="E8" s="121">
        <v>0</v>
      </c>
      <c r="F8" s="121">
        <v>0</v>
      </c>
    </row>
    <row r="9" spans="1:6" ht="20.100000000000001" customHeight="1" x14ac:dyDescent="0.2">
      <c r="A9" s="119" t="s">
        <v>251</v>
      </c>
      <c r="B9" s="120" t="s">
        <v>252</v>
      </c>
      <c r="C9" s="121">
        <v>26076.720000000001</v>
      </c>
      <c r="D9" s="121">
        <v>2075</v>
      </c>
      <c r="E9" s="121">
        <v>3368.12</v>
      </c>
      <c r="F9" s="121">
        <v>24783.599999999999</v>
      </c>
    </row>
    <row r="10" spans="1:6" ht="20.100000000000001" customHeight="1" x14ac:dyDescent="0.2">
      <c r="A10" s="119" t="s">
        <v>253</v>
      </c>
      <c r="B10" s="120" t="s">
        <v>254</v>
      </c>
      <c r="C10" s="121">
        <v>0</v>
      </c>
      <c r="D10" s="121">
        <v>0</v>
      </c>
      <c r="E10" s="121">
        <v>0</v>
      </c>
      <c r="F10" s="121">
        <v>0</v>
      </c>
    </row>
    <row r="11" spans="1:6" ht="24" x14ac:dyDescent="0.2">
      <c r="A11" s="119" t="s">
        <v>255</v>
      </c>
      <c r="B11" s="122" t="s">
        <v>256</v>
      </c>
      <c r="C11" s="121">
        <v>2727474.24</v>
      </c>
      <c r="D11" s="121">
        <v>303631</v>
      </c>
      <c r="E11" s="121">
        <v>0</v>
      </c>
      <c r="F11" s="121">
        <v>3031105.24</v>
      </c>
    </row>
    <row r="12" spans="1:6" ht="24" x14ac:dyDescent="0.2">
      <c r="A12" s="119" t="s">
        <v>257</v>
      </c>
      <c r="B12" s="122" t="s">
        <v>258</v>
      </c>
      <c r="C12" s="121">
        <v>1517607.73</v>
      </c>
      <c r="D12" s="121">
        <v>118848.87</v>
      </c>
      <c r="E12" s="121">
        <v>44630.54</v>
      </c>
      <c r="F12" s="121">
        <v>1591826.06</v>
      </c>
    </row>
    <row r="13" spans="1:6" x14ac:dyDescent="0.2">
      <c r="A13" s="123"/>
    </row>
    <row r="14" spans="1:6" x14ac:dyDescent="0.2">
      <c r="A14" s="123"/>
    </row>
    <row r="15" spans="1:6" x14ac:dyDescent="0.2">
      <c r="A15" s="123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F23C-68C9-4085-917F-DA7E2D92E158}">
  <dimension ref="A3:G14"/>
  <sheetViews>
    <sheetView workbookViewId="0">
      <selection activeCell="C21" sqref="C21"/>
    </sheetView>
  </sheetViews>
  <sheetFormatPr defaultRowHeight="12" x14ac:dyDescent="0.2"/>
  <cols>
    <col min="1" max="1" width="5.7109375" style="133" customWidth="1"/>
    <col min="2" max="2" width="55.7109375" style="115" customWidth="1"/>
    <col min="3" max="3" width="15.28515625" style="115" customWidth="1"/>
    <col min="4" max="6" width="11.7109375" style="115" customWidth="1"/>
    <col min="7" max="7" width="15.28515625" style="115" customWidth="1"/>
    <col min="8" max="16384" width="9.140625" style="115"/>
  </cols>
  <sheetData>
    <row r="3" spans="1:7" ht="33" customHeight="1" x14ac:dyDescent="0.2">
      <c r="A3" s="116" t="s">
        <v>259</v>
      </c>
      <c r="B3" s="117" t="s">
        <v>260</v>
      </c>
      <c r="C3" s="117"/>
      <c r="D3" s="117"/>
      <c r="E3" s="117"/>
      <c r="F3" s="117"/>
      <c r="G3" s="117"/>
    </row>
    <row r="4" spans="1:7" x14ac:dyDescent="0.2">
      <c r="A4" s="124" t="s">
        <v>261</v>
      </c>
      <c r="B4" s="125" t="s">
        <v>262</v>
      </c>
      <c r="C4" s="126" t="s">
        <v>263</v>
      </c>
      <c r="D4" s="127" t="s">
        <v>264</v>
      </c>
      <c r="E4" s="127"/>
      <c r="F4" s="127"/>
      <c r="G4" s="126" t="s">
        <v>265</v>
      </c>
    </row>
    <row r="5" spans="1:7" x14ac:dyDescent="0.2">
      <c r="A5" s="124"/>
      <c r="B5" s="125"/>
      <c r="C5" s="126"/>
      <c r="D5" s="128" t="s">
        <v>240</v>
      </c>
      <c r="E5" s="128" t="s">
        <v>266</v>
      </c>
      <c r="F5" s="128" t="s">
        <v>267</v>
      </c>
      <c r="G5" s="126"/>
    </row>
    <row r="6" spans="1:7" s="130" customFormat="1" ht="20.100000000000001" customHeight="1" x14ac:dyDescent="0.25">
      <c r="A6" s="119">
        <v>1</v>
      </c>
      <c r="B6" s="120" t="s">
        <v>268</v>
      </c>
      <c r="C6" s="129">
        <f>SUM(C7+C8)</f>
        <v>0</v>
      </c>
      <c r="D6" s="129">
        <f t="shared" ref="D6:G6" si="0">SUM(D7+D8)</f>
        <v>0</v>
      </c>
      <c r="E6" s="129">
        <f t="shared" si="0"/>
        <v>0</v>
      </c>
      <c r="F6" s="129">
        <f t="shared" si="0"/>
        <v>0</v>
      </c>
      <c r="G6" s="129">
        <f t="shared" si="0"/>
        <v>0</v>
      </c>
    </row>
    <row r="7" spans="1:7" s="130" customFormat="1" ht="20.100000000000001" customHeight="1" x14ac:dyDescent="0.25">
      <c r="A7" s="119" t="s">
        <v>163</v>
      </c>
      <c r="B7" s="120" t="s">
        <v>269</v>
      </c>
      <c r="C7" s="129">
        <v>0</v>
      </c>
      <c r="D7" s="129">
        <v>0</v>
      </c>
      <c r="E7" s="129">
        <v>0</v>
      </c>
      <c r="F7" s="129">
        <v>0</v>
      </c>
      <c r="G7" s="129">
        <f>SUM(C7+D7-E7-F7)</f>
        <v>0</v>
      </c>
    </row>
    <row r="8" spans="1:7" s="130" customFormat="1" ht="20.100000000000001" customHeight="1" x14ac:dyDescent="0.25">
      <c r="A8" s="119" t="s">
        <v>165</v>
      </c>
      <c r="B8" s="120" t="s">
        <v>270</v>
      </c>
      <c r="C8" s="129">
        <f>SUM(C9:C12)</f>
        <v>0</v>
      </c>
      <c r="D8" s="129">
        <f t="shared" ref="D8:G8" si="1">SUM(D9:D12)</f>
        <v>0</v>
      </c>
      <c r="E8" s="129">
        <f t="shared" si="1"/>
        <v>0</v>
      </c>
      <c r="F8" s="129">
        <f t="shared" si="1"/>
        <v>0</v>
      </c>
      <c r="G8" s="129">
        <f t="shared" si="1"/>
        <v>0</v>
      </c>
    </row>
    <row r="9" spans="1:7" s="130" customFormat="1" ht="20.100000000000001" customHeight="1" x14ac:dyDescent="0.25">
      <c r="A9" s="119" t="s">
        <v>271</v>
      </c>
      <c r="B9" s="120" t="s">
        <v>272</v>
      </c>
      <c r="C9" s="129">
        <v>0</v>
      </c>
      <c r="D9" s="129">
        <v>0</v>
      </c>
      <c r="E9" s="129">
        <v>0</v>
      </c>
      <c r="F9" s="129">
        <v>0</v>
      </c>
      <c r="G9" s="129">
        <f>SUM(C9+D9-E9-F9)</f>
        <v>0</v>
      </c>
    </row>
    <row r="10" spans="1:7" s="130" customFormat="1" ht="20.100000000000001" customHeight="1" x14ac:dyDescent="0.25">
      <c r="A10" s="119" t="s">
        <v>273</v>
      </c>
      <c r="B10" s="120" t="s">
        <v>274</v>
      </c>
      <c r="C10" s="129">
        <v>0</v>
      </c>
      <c r="D10" s="129">
        <v>0</v>
      </c>
      <c r="E10" s="129">
        <v>0</v>
      </c>
      <c r="F10" s="129">
        <v>0</v>
      </c>
      <c r="G10" s="129">
        <f t="shared" ref="G10:G13" si="2">SUM(C10+D10-E10-F10)</f>
        <v>0</v>
      </c>
    </row>
    <row r="11" spans="1:7" s="130" customFormat="1" ht="20.100000000000001" customHeight="1" x14ac:dyDescent="0.25">
      <c r="A11" s="119" t="s">
        <v>275</v>
      </c>
      <c r="B11" s="120" t="s">
        <v>276</v>
      </c>
      <c r="C11" s="129">
        <v>0</v>
      </c>
      <c r="D11" s="129">
        <v>0</v>
      </c>
      <c r="E11" s="129">
        <v>0</v>
      </c>
      <c r="F11" s="129">
        <v>0</v>
      </c>
      <c r="G11" s="129">
        <f t="shared" si="2"/>
        <v>0</v>
      </c>
    </row>
    <row r="12" spans="1:7" s="130" customFormat="1" ht="20.100000000000001" customHeight="1" x14ac:dyDescent="0.25">
      <c r="A12" s="119" t="s">
        <v>277</v>
      </c>
      <c r="B12" s="120" t="s">
        <v>278</v>
      </c>
      <c r="C12" s="129">
        <v>0</v>
      </c>
      <c r="D12" s="129">
        <v>0</v>
      </c>
      <c r="E12" s="129">
        <v>0</v>
      </c>
      <c r="F12" s="129">
        <v>0</v>
      </c>
      <c r="G12" s="129">
        <f t="shared" si="2"/>
        <v>0</v>
      </c>
    </row>
    <row r="13" spans="1:7" s="130" customFormat="1" ht="28.5" customHeight="1" x14ac:dyDescent="0.25">
      <c r="A13" s="119" t="s">
        <v>279</v>
      </c>
      <c r="B13" s="122" t="s">
        <v>280</v>
      </c>
      <c r="C13" s="129">
        <v>0</v>
      </c>
      <c r="D13" s="129">
        <v>0</v>
      </c>
      <c r="E13" s="129">
        <v>0</v>
      </c>
      <c r="F13" s="129">
        <v>0</v>
      </c>
      <c r="G13" s="129">
        <f t="shared" si="2"/>
        <v>0</v>
      </c>
    </row>
    <row r="14" spans="1:7" s="130" customFormat="1" ht="20.100000000000001" customHeight="1" x14ac:dyDescent="0.25">
      <c r="A14" s="131" t="s">
        <v>281</v>
      </c>
      <c r="B14" s="131"/>
      <c r="C14" s="132">
        <f>SUM(C6+C13)</f>
        <v>0</v>
      </c>
      <c r="D14" s="132">
        <f t="shared" ref="D14:G14" si="3">SUM(D6+D13)</f>
        <v>0</v>
      </c>
      <c r="E14" s="132">
        <f t="shared" si="3"/>
        <v>0</v>
      </c>
      <c r="F14" s="132">
        <f t="shared" si="3"/>
        <v>0</v>
      </c>
      <c r="G14" s="132">
        <f t="shared" si="3"/>
        <v>0</v>
      </c>
    </row>
  </sheetData>
  <mergeCells count="7">
    <mergeCell ref="A14:B14"/>
    <mergeCell ref="B3:G3"/>
    <mergeCell ref="A4:A5"/>
    <mergeCell ref="B4:B5"/>
    <mergeCell ref="C4:C5"/>
    <mergeCell ref="D4:F4"/>
    <mergeCell ref="G4:G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9320-2714-44DD-B909-328809A00E30}">
  <dimension ref="A3:C11"/>
  <sheetViews>
    <sheetView tabSelected="1" workbookViewId="0">
      <selection activeCell="H27" sqref="H27"/>
    </sheetView>
  </sheetViews>
  <sheetFormatPr defaultRowHeight="12.75" x14ac:dyDescent="0.2"/>
  <cols>
    <col min="1" max="1" width="5.28515625" style="145" customWidth="1"/>
    <col min="2" max="2" width="55.7109375" style="137" customWidth="1"/>
    <col min="3" max="3" width="15.28515625" style="137" customWidth="1"/>
    <col min="4" max="16384" width="9.140625" style="137"/>
  </cols>
  <sheetData>
    <row r="3" spans="1:3" ht="20.100000000000001" customHeight="1" x14ac:dyDescent="0.2">
      <c r="A3" s="134" t="s">
        <v>282</v>
      </c>
      <c r="B3" s="135" t="s">
        <v>283</v>
      </c>
      <c r="C3" s="136"/>
    </row>
    <row r="4" spans="1:3" ht="20.100000000000001" customHeight="1" x14ac:dyDescent="0.2">
      <c r="A4" s="138" t="s">
        <v>261</v>
      </c>
      <c r="B4" s="138" t="s">
        <v>284</v>
      </c>
      <c r="C4" s="138" t="s">
        <v>285</v>
      </c>
    </row>
    <row r="5" spans="1:3" ht="20.100000000000001" customHeight="1" x14ac:dyDescent="0.2">
      <c r="A5" s="138">
        <v>1</v>
      </c>
      <c r="B5" s="139" t="s">
        <v>286</v>
      </c>
      <c r="C5" s="121">
        <v>6135442.0300000003</v>
      </c>
    </row>
    <row r="6" spans="1:3" ht="20.100000000000001" customHeight="1" x14ac:dyDescent="0.2">
      <c r="A6" s="138">
        <v>2</v>
      </c>
      <c r="B6" s="139" t="s">
        <v>287</v>
      </c>
      <c r="C6" s="121">
        <v>432908.68</v>
      </c>
    </row>
    <row r="7" spans="1:3" s="141" customFormat="1" ht="20.100000000000001" customHeight="1" x14ac:dyDescent="0.25">
      <c r="A7" s="138">
        <v>3</v>
      </c>
      <c r="B7" s="140" t="s">
        <v>288</v>
      </c>
      <c r="C7" s="121">
        <v>93267.12</v>
      </c>
    </row>
    <row r="8" spans="1:3" s="141" customFormat="1" ht="20.100000000000001" customHeight="1" x14ac:dyDescent="0.25">
      <c r="A8" s="138">
        <v>4</v>
      </c>
      <c r="B8" s="140" t="s">
        <v>289</v>
      </c>
      <c r="C8" s="121">
        <v>88822.49</v>
      </c>
    </row>
    <row r="9" spans="1:3" s="141" customFormat="1" ht="20.100000000000001" customHeight="1" x14ac:dyDescent="0.25">
      <c r="A9" s="138">
        <v>5</v>
      </c>
      <c r="B9" s="140" t="s">
        <v>290</v>
      </c>
      <c r="C9" s="121">
        <v>24749.1</v>
      </c>
    </row>
    <row r="10" spans="1:3" s="141" customFormat="1" ht="43.5" customHeight="1" x14ac:dyDescent="0.25">
      <c r="A10" s="138">
        <v>6</v>
      </c>
      <c r="B10" s="142" t="s">
        <v>291</v>
      </c>
      <c r="C10" s="121">
        <v>573125.59</v>
      </c>
    </row>
    <row r="11" spans="1:3" s="141" customFormat="1" ht="20.100000000000001" customHeight="1" x14ac:dyDescent="0.25">
      <c r="A11" s="143" t="s">
        <v>281</v>
      </c>
      <c r="B11" s="143"/>
      <c r="C11" s="144">
        <f>SUM(C5:C10)</f>
        <v>7348315.0099999998</v>
      </c>
    </row>
  </sheetData>
  <mergeCells count="2">
    <mergeCell ref="B3:C3"/>
    <mergeCell ref="A11:B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BILANS</vt:lpstr>
      <vt:lpstr>RZ i S</vt:lpstr>
      <vt:lpstr>Zest. zmian</vt:lpstr>
      <vt:lpstr>Informacja dod.</vt:lpstr>
      <vt:lpstr>Tab. 1.1</vt:lpstr>
      <vt:lpstr>Tab. 1.7</vt:lpstr>
      <vt:lpstr>Tab. 1.15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23.07.0010.37354</dc:creator>
  <cp:keywords/>
  <dc:description/>
  <cp:lastModifiedBy>Edu</cp:lastModifiedBy>
  <dcterms:created xsi:type="dcterms:W3CDTF">2017-03-27T06:22:35Z</dcterms:created>
  <dcterms:modified xsi:type="dcterms:W3CDTF">2024-05-10T10:48:09Z</dcterms:modified>
  <cp:category/>
</cp:coreProperties>
</file>